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a Flavio\Desktop\"/>
    </mc:Choice>
  </mc:AlternateContent>
  <bookViews>
    <workbookView xWindow="0" yWindow="0" windowWidth="20490" windowHeight="7755" activeTab="2"/>
  </bookViews>
  <sheets>
    <sheet name="DADOS 1 coleta" sheetId="1" r:id="rId1"/>
    <sheet name="coleta 2" sheetId="3" r:id="rId2"/>
    <sheet name="DIARIO DE BORDO inicio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3" l="1"/>
  <c r="P23" i="3"/>
  <c r="P26" i="3"/>
  <c r="P4" i="3"/>
  <c r="P5" i="3"/>
  <c r="P6" i="3"/>
  <c r="P7" i="3"/>
  <c r="P8" i="3"/>
  <c r="P13" i="3"/>
  <c r="P14" i="3"/>
  <c r="P15" i="3"/>
  <c r="P16" i="3"/>
  <c r="P21" i="3"/>
  <c r="P24" i="3"/>
  <c r="P25" i="3"/>
  <c r="O8" i="3"/>
  <c r="O12" i="3"/>
  <c r="P12" i="3" s="1"/>
  <c r="O16" i="3"/>
  <c r="O20" i="3"/>
  <c r="P20" i="3" s="1"/>
  <c r="O24" i="3"/>
  <c r="O5" i="3"/>
  <c r="O6" i="3"/>
  <c r="O9" i="3"/>
  <c r="P9" i="3" s="1"/>
  <c r="O11" i="3"/>
  <c r="O13" i="3"/>
  <c r="O15" i="3"/>
  <c r="O17" i="3"/>
  <c r="P17" i="3" s="1"/>
  <c r="O18" i="3"/>
  <c r="O19" i="3"/>
  <c r="P19" i="3" s="1"/>
  <c r="O21" i="3"/>
  <c r="O23" i="3"/>
  <c r="O25" i="3"/>
  <c r="O26" i="3"/>
  <c r="N27" i="3"/>
  <c r="K27" i="3"/>
  <c r="J27" i="3"/>
  <c r="I27" i="3"/>
  <c r="H27" i="3"/>
  <c r="G27" i="3"/>
  <c r="E27" i="3"/>
  <c r="D27" i="3"/>
  <c r="C27" i="3"/>
  <c r="O22" i="3"/>
  <c r="O14" i="3"/>
  <c r="O10" i="3"/>
  <c r="P10" i="3" s="1"/>
  <c r="O7" i="3"/>
  <c r="O3" i="3"/>
  <c r="P3" i="3" s="1"/>
  <c r="N51" i="1"/>
  <c r="N52" i="1" s="1"/>
  <c r="N53" i="1" s="1"/>
  <c r="N54" i="1" s="1"/>
  <c r="N55" i="1" s="1"/>
  <c r="N56" i="1" s="1"/>
  <c r="N57" i="1" s="1"/>
  <c r="N58" i="1" s="1"/>
  <c r="N59" i="1" s="1"/>
  <c r="N60" i="1" s="1"/>
  <c r="N50" i="1"/>
  <c r="N49" i="1"/>
  <c r="L35" i="1"/>
  <c r="L36" i="1"/>
  <c r="L37" i="1"/>
  <c r="L38" i="1"/>
  <c r="L39" i="1"/>
  <c r="L40" i="1"/>
  <c r="L41" i="1"/>
  <c r="L42" i="1"/>
  <c r="L43" i="1"/>
  <c r="L44" i="1"/>
  <c r="L45" i="1"/>
  <c r="L34" i="1"/>
  <c r="K46" i="1"/>
  <c r="K35" i="1"/>
  <c r="K36" i="1"/>
  <c r="K37" i="1"/>
  <c r="K38" i="1"/>
  <c r="K39" i="1"/>
  <c r="K40" i="1"/>
  <c r="K41" i="1"/>
  <c r="K42" i="1"/>
  <c r="K43" i="1"/>
  <c r="K44" i="1"/>
  <c r="K45" i="1"/>
  <c r="K34" i="1"/>
  <c r="I35" i="1"/>
  <c r="I36" i="1"/>
  <c r="I37" i="1"/>
  <c r="I38" i="1"/>
  <c r="I39" i="1"/>
  <c r="I40" i="1"/>
  <c r="I41" i="1"/>
  <c r="I42" i="1"/>
  <c r="I43" i="1"/>
  <c r="I44" i="1"/>
  <c r="I45" i="1"/>
  <c r="I34" i="1"/>
  <c r="H46" i="1"/>
  <c r="H35" i="1"/>
  <c r="H36" i="1"/>
  <c r="H37" i="1"/>
  <c r="H38" i="1"/>
  <c r="H39" i="1"/>
  <c r="H40" i="1"/>
  <c r="H41" i="1"/>
  <c r="H42" i="1"/>
  <c r="H43" i="1"/>
  <c r="H44" i="1"/>
  <c r="H45" i="1"/>
  <c r="H34" i="1"/>
  <c r="E36" i="1"/>
  <c r="E37" i="1" s="1"/>
  <c r="E38" i="1" s="1"/>
  <c r="E39" i="1" s="1"/>
  <c r="E40" i="1" s="1"/>
  <c r="E41" i="1" s="1"/>
  <c r="E42" i="1" s="1"/>
  <c r="E43" i="1" s="1"/>
  <c r="E44" i="1" s="1"/>
  <c r="E45" i="1" s="1"/>
  <c r="E35" i="1"/>
  <c r="E34" i="1"/>
  <c r="D35" i="1"/>
  <c r="D36" i="1"/>
  <c r="D37" i="1"/>
  <c r="D38" i="1"/>
  <c r="D39" i="1"/>
  <c r="D40" i="1"/>
  <c r="D41" i="1"/>
  <c r="D42" i="1"/>
  <c r="D43" i="1"/>
  <c r="D44" i="1"/>
  <c r="D45" i="1"/>
  <c r="D34" i="1"/>
  <c r="C46" i="1"/>
  <c r="C35" i="1"/>
  <c r="C36" i="1"/>
  <c r="C37" i="1"/>
  <c r="C38" i="1"/>
  <c r="C39" i="1"/>
  <c r="C40" i="1"/>
  <c r="C41" i="1"/>
  <c r="C42" i="1"/>
  <c r="C43" i="1"/>
  <c r="C44" i="1"/>
  <c r="C45" i="1"/>
  <c r="C34" i="1"/>
  <c r="D4" i="1"/>
  <c r="H4" i="1"/>
  <c r="I4" i="1"/>
  <c r="J4" i="1"/>
  <c r="M4" i="1"/>
  <c r="N4" i="1"/>
  <c r="O4" i="1"/>
  <c r="P4" i="1"/>
  <c r="B4" i="1"/>
  <c r="W5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6" i="1"/>
  <c r="M30" i="1"/>
  <c r="N30" i="1"/>
  <c r="O30" i="1"/>
  <c r="P30" i="1"/>
  <c r="I30" i="1"/>
  <c r="J30" i="1"/>
  <c r="H30" i="1"/>
  <c r="C30" i="1"/>
  <c r="D30" i="1"/>
  <c r="E30" i="1"/>
  <c r="E4" i="1" s="1"/>
  <c r="F30" i="1"/>
  <c r="F4" i="1" s="1"/>
  <c r="G30" i="1"/>
  <c r="G4" i="1" s="1"/>
  <c r="B30" i="1"/>
  <c r="P18" i="3" l="1"/>
  <c r="P11" i="3"/>
  <c r="B27" i="3"/>
  <c r="U2" i="3" s="1"/>
  <c r="L27" i="3"/>
  <c r="O27" i="3" s="1"/>
  <c r="B31" i="1"/>
  <c r="Q30" i="1"/>
  <c r="W6" i="1" s="1"/>
  <c r="C4" i="1"/>
  <c r="U3" i="3" l="1"/>
  <c r="B28" i="3"/>
  <c r="U6" i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W7" i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W8" i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R17" i="3"/>
  <c r="R18" i="3" s="1"/>
  <c r="R19" i="3" s="1"/>
  <c r="R20" i="3" s="1"/>
  <c r="R21" i="3" s="1"/>
  <c r="R22" i="3" s="1"/>
  <c r="R23" i="3" s="1"/>
  <c r="R24" i="3" s="1"/>
  <c r="R25" i="3" s="1"/>
  <c r="R26" i="3" s="1"/>
  <c r="U4" i="3" l="1"/>
  <c r="Q3" i="3" s="1"/>
  <c r="Q4" i="3" s="1"/>
  <c r="Q5" i="3" s="1"/>
  <c r="Q6" i="3" s="1"/>
  <c r="Q7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U5" i="3"/>
  <c r="S3" i="3"/>
  <c r="S4" i="3" s="1"/>
  <c r="S5" i="3" s="1"/>
  <c r="S6" i="3" s="1"/>
  <c r="S7" i="3" s="1"/>
  <c r="S8" i="3" s="1"/>
  <c r="S9" i="3" s="1"/>
  <c r="S10" i="3" s="1"/>
  <c r="S11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S23" i="3" s="1"/>
  <c r="S24" i="3" s="1"/>
  <c r="S25" i="3" s="1"/>
  <c r="S26" i="3" s="1"/>
</calcChain>
</file>

<file path=xl/sharedStrings.xml><?xml version="1.0" encoding="utf-8"?>
<sst xmlns="http://schemas.openxmlformats.org/spreadsheetml/2006/main" count="144" uniqueCount="61">
  <si>
    <t>LEITE EM PÓ</t>
  </si>
  <si>
    <t xml:space="preserve">AMOSTRAS  REALIZADAS EM 100% DA PRODUÇÃO SEPARADAS EM LOTES DE DIVIDIDOS POR HORA PRODUTIVA </t>
  </si>
  <si>
    <t>HORA</t>
  </si>
  <si>
    <t>PACOTES PRODUZIDOS</t>
  </si>
  <si>
    <t>EMBALAGEM DESCENTRALIZADA</t>
  </si>
  <si>
    <t xml:space="preserve">DATA FORA DA AREA </t>
  </si>
  <si>
    <t>DATA FRACA</t>
  </si>
  <si>
    <t>SEM DATA</t>
  </si>
  <si>
    <t>EMBALGEM COM VASAMENTO SUPERIOR</t>
  </si>
  <si>
    <t>EMBALGEM COM VASAMENTO INFERIOR</t>
  </si>
  <si>
    <t>EMBALGEM COM VASAMENTO TRAZEIRO</t>
  </si>
  <si>
    <t>PESO INFERIOR</t>
  </si>
  <si>
    <t>PESO SUPERIOR</t>
  </si>
  <si>
    <t>EMBALGEM VOLUMOSA</t>
  </si>
  <si>
    <t>EMBALAGEM INCONFORME VISUAL</t>
  </si>
  <si>
    <t>DATA FURANDO EMBALGEM</t>
  </si>
  <si>
    <t xml:space="preserve">HORA </t>
  </si>
  <si>
    <t>TORCA DE FILME 3345</t>
  </si>
  <si>
    <t>TORCA DE FILME 3346</t>
  </si>
  <si>
    <t>TROCA DE FILME 3349 (inconformidade no bobinamento)</t>
  </si>
  <si>
    <t>TORCA DE FILME 3350</t>
  </si>
  <si>
    <t>TORCA DE FILME 3351</t>
  </si>
  <si>
    <t>TORCA DE FILME 3352</t>
  </si>
  <si>
    <t>TORCA DE FILME 3353</t>
  </si>
  <si>
    <t>ajuste de pressão da maquina(pressão muito alta)</t>
  </si>
  <si>
    <t>baixa pressão na linha (falha no compressor)</t>
  </si>
  <si>
    <t>ajuste de cone</t>
  </si>
  <si>
    <t>limpeza da mordaça</t>
  </si>
  <si>
    <t>ajuste de temperatura mordaça e solda trazeira</t>
  </si>
  <si>
    <t>troca de refil datador</t>
  </si>
  <si>
    <t>limpeza da mordaça, falha no corte</t>
  </si>
  <si>
    <t>ajuste de peso inicial</t>
  </si>
  <si>
    <t>ajuste de guia</t>
  </si>
  <si>
    <t>muito N2</t>
  </si>
  <si>
    <t>muito n2</t>
  </si>
  <si>
    <t>TOTAL</t>
  </si>
  <si>
    <t>TOTAL P</t>
  </si>
  <si>
    <t>total</t>
  </si>
  <si>
    <t>%</t>
  </si>
  <si>
    <t>n´tamanho medio da amostra =</t>
  </si>
  <si>
    <t>P´ numero médio de defeitos</t>
  </si>
  <si>
    <t>ucl =LSC</t>
  </si>
  <si>
    <t>lcl=LIC</t>
  </si>
  <si>
    <t>ULC</t>
  </si>
  <si>
    <t>UcL</t>
  </si>
  <si>
    <t>p´</t>
  </si>
  <si>
    <t>ocorrencia</t>
  </si>
  <si>
    <t>Detecção</t>
  </si>
  <si>
    <t>Severidade</t>
  </si>
  <si>
    <t>1facil---10 dificil</t>
  </si>
  <si>
    <t>1fraca    10 forte</t>
  </si>
  <si>
    <t>Custo</t>
  </si>
  <si>
    <t>realizar calibração, e limpeza da fotocelula  e ajuste da distancia a cada troca de bobina</t>
  </si>
  <si>
    <t>realocar datador e acoplar sensor de fita e movimento vinvulado a dosagem</t>
  </si>
  <si>
    <t xml:space="preserve">instalação de balaça de linha com calibrador ou mudar o tipo de dosador </t>
  </si>
  <si>
    <t>intalar pressostato na linha</t>
  </si>
  <si>
    <t xml:space="preserve">regular alarmes de temperatura,reposicionar sistema de refrigeração da solda para limpar </t>
  </si>
  <si>
    <t>ajustar guia no inicio da parada</t>
  </si>
  <si>
    <t>estabelecer relacionamento com fornecedor</t>
  </si>
  <si>
    <t xml:space="preserve">instalar pressostato na linha e instalar redundancia no monitoramento de temperatura </t>
  </si>
  <si>
    <t>10 baixo 1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</si>
</sst>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5" formatCode="0.000000000000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/>
    <xf numFmtId="10" fontId="0" fillId="0" borderId="0" xfId="1" applyNumberFormat="1" applyFont="1"/>
    <xf numFmtId="10" fontId="0" fillId="0" borderId="0" xfId="0" applyNumberFormat="1"/>
    <xf numFmtId="9" fontId="0" fillId="0" borderId="0" xfId="0" applyNumberFormat="1"/>
    <xf numFmtId="175" fontId="0" fillId="0" borderId="0" xfId="0" applyNumberForma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1 coleta'!$R$5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'DADOS 1 coleta'!$R$6:$R$29</c:f>
              <c:numCache>
                <c:formatCode>General</c:formatCode>
                <c:ptCount val="24"/>
                <c:pt idx="0">
                  <c:v>0.10423971947720752</c:v>
                </c:pt>
                <c:pt idx="1">
                  <c:v>8.6427656850192065E-3</c:v>
                </c:pt>
                <c:pt idx="2">
                  <c:v>1.8971061093247588E-2</c:v>
                </c:pt>
                <c:pt idx="3">
                  <c:v>7.429420505200594E-3</c:v>
                </c:pt>
                <c:pt idx="4">
                  <c:v>0.17322125487841489</c:v>
                </c:pt>
                <c:pt idx="5">
                  <c:v>3.0012771392081736E-2</c:v>
                </c:pt>
                <c:pt idx="6">
                  <c:v>6.5344224037339554E-2</c:v>
                </c:pt>
                <c:pt idx="7">
                  <c:v>1.2144455097475231E-2</c:v>
                </c:pt>
                <c:pt idx="8">
                  <c:v>3.3577878103837472E-2</c:v>
                </c:pt>
                <c:pt idx="9">
                  <c:v>0.1515527950310559</c:v>
                </c:pt>
                <c:pt idx="10">
                  <c:v>1.1981566820276499E-2</c:v>
                </c:pt>
                <c:pt idx="11">
                  <c:v>1.6326530612244899E-2</c:v>
                </c:pt>
                <c:pt idx="12">
                  <c:v>4.3216943331425298E-2</c:v>
                </c:pt>
                <c:pt idx="13">
                  <c:v>9.7277454879167946E-2</c:v>
                </c:pt>
                <c:pt idx="14">
                  <c:v>1.8589554440838006E-2</c:v>
                </c:pt>
                <c:pt idx="15">
                  <c:v>8.8411746131986102E-3</c:v>
                </c:pt>
                <c:pt idx="16">
                  <c:v>3.2691720134433243E-2</c:v>
                </c:pt>
                <c:pt idx="17">
                  <c:v>8.2317073170731711E-3</c:v>
                </c:pt>
                <c:pt idx="18">
                  <c:v>2.1165555233400985E-2</c:v>
                </c:pt>
                <c:pt idx="19">
                  <c:v>3.295042321644498E-2</c:v>
                </c:pt>
                <c:pt idx="20">
                  <c:v>0.10262390670553936</c:v>
                </c:pt>
                <c:pt idx="21">
                  <c:v>1.4441591784338896E-2</c:v>
                </c:pt>
                <c:pt idx="22">
                  <c:v>1.7582417582417582E-2</c:v>
                </c:pt>
                <c:pt idx="23">
                  <c:v>2.4624624624624624E-2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1 coleta'!$S$5</c:f>
              <c:strCache>
                <c:ptCount val="1"/>
                <c:pt idx="0">
                  <c:v>ULC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'DADOS 1 coleta'!$S$6:$S$29</c:f>
              <c:numCache>
                <c:formatCode>General</c:formatCode>
                <c:ptCount val="24"/>
                <c:pt idx="0">
                  <c:v>5.5023620771896889E-2</c:v>
                </c:pt>
                <c:pt idx="1">
                  <c:v>5.5023620771896889E-2</c:v>
                </c:pt>
                <c:pt idx="2">
                  <c:v>5.5023620771896889E-2</c:v>
                </c:pt>
                <c:pt idx="3">
                  <c:v>5.5023620771896889E-2</c:v>
                </c:pt>
                <c:pt idx="4">
                  <c:v>5.5023620771896889E-2</c:v>
                </c:pt>
                <c:pt idx="5">
                  <c:v>5.5023620771896889E-2</c:v>
                </c:pt>
                <c:pt idx="6">
                  <c:v>5.5023620771896889E-2</c:v>
                </c:pt>
                <c:pt idx="7">
                  <c:v>5.5023620771896889E-2</c:v>
                </c:pt>
                <c:pt idx="8">
                  <c:v>5.5023620771896889E-2</c:v>
                </c:pt>
                <c:pt idx="9">
                  <c:v>5.5023620771896889E-2</c:v>
                </c:pt>
                <c:pt idx="10">
                  <c:v>5.5023620771896889E-2</c:v>
                </c:pt>
                <c:pt idx="11">
                  <c:v>5.5023620771896889E-2</c:v>
                </c:pt>
                <c:pt idx="12">
                  <c:v>5.5023620771896889E-2</c:v>
                </c:pt>
                <c:pt idx="13">
                  <c:v>5.5023620771896889E-2</c:v>
                </c:pt>
                <c:pt idx="14">
                  <c:v>5.5023620771896889E-2</c:v>
                </c:pt>
                <c:pt idx="15">
                  <c:v>5.5023620771896889E-2</c:v>
                </c:pt>
                <c:pt idx="16">
                  <c:v>5.5023620771896889E-2</c:v>
                </c:pt>
                <c:pt idx="17">
                  <c:v>5.5023620771896889E-2</c:v>
                </c:pt>
                <c:pt idx="18">
                  <c:v>5.5023620771896889E-2</c:v>
                </c:pt>
                <c:pt idx="19">
                  <c:v>5.5023620771896889E-2</c:v>
                </c:pt>
                <c:pt idx="20">
                  <c:v>5.5023620771896889E-2</c:v>
                </c:pt>
                <c:pt idx="21">
                  <c:v>5.5023620771896889E-2</c:v>
                </c:pt>
                <c:pt idx="22">
                  <c:v>5.5023620771896889E-2</c:v>
                </c:pt>
                <c:pt idx="23">
                  <c:v>5.5023620771896889E-2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1 coleta'!$T$5</c:f>
              <c:strCache>
                <c:ptCount val="1"/>
                <c:pt idx="0">
                  <c:v>UcL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'DADOS 1 coleta'!$T$6:$T$29</c:f>
              <c:numCache>
                <c:formatCode>General</c:formatCode>
                <c:ptCount val="24"/>
                <c:pt idx="0">
                  <c:v>3.3469704085064333E-2</c:v>
                </c:pt>
                <c:pt idx="1">
                  <c:v>3.3469704085064333E-2</c:v>
                </c:pt>
                <c:pt idx="2">
                  <c:v>3.3469704085064333E-2</c:v>
                </c:pt>
                <c:pt idx="3">
                  <c:v>3.3469704085064333E-2</c:v>
                </c:pt>
                <c:pt idx="4">
                  <c:v>3.3469704085064333E-2</c:v>
                </c:pt>
                <c:pt idx="5">
                  <c:v>3.3469704085064333E-2</c:v>
                </c:pt>
                <c:pt idx="6">
                  <c:v>3.3469704085064333E-2</c:v>
                </c:pt>
                <c:pt idx="7">
                  <c:v>3.3469704085064333E-2</c:v>
                </c:pt>
                <c:pt idx="8">
                  <c:v>3.3469704085064333E-2</c:v>
                </c:pt>
                <c:pt idx="9">
                  <c:v>3.3469704085064333E-2</c:v>
                </c:pt>
                <c:pt idx="10">
                  <c:v>3.3469704085064333E-2</c:v>
                </c:pt>
                <c:pt idx="11">
                  <c:v>3.3469704085064333E-2</c:v>
                </c:pt>
                <c:pt idx="12">
                  <c:v>3.3469704085064333E-2</c:v>
                </c:pt>
                <c:pt idx="13">
                  <c:v>3.3469704085064333E-2</c:v>
                </c:pt>
                <c:pt idx="14">
                  <c:v>3.3469704085064333E-2</c:v>
                </c:pt>
                <c:pt idx="15">
                  <c:v>3.3469704085064333E-2</c:v>
                </c:pt>
                <c:pt idx="16">
                  <c:v>3.3469704085064333E-2</c:v>
                </c:pt>
                <c:pt idx="17">
                  <c:v>3.3469704085064333E-2</c:v>
                </c:pt>
                <c:pt idx="18">
                  <c:v>3.3469704085064333E-2</c:v>
                </c:pt>
                <c:pt idx="19">
                  <c:v>3.3469704085064333E-2</c:v>
                </c:pt>
                <c:pt idx="20">
                  <c:v>3.3469704085064333E-2</c:v>
                </c:pt>
                <c:pt idx="21">
                  <c:v>3.3469704085064333E-2</c:v>
                </c:pt>
                <c:pt idx="22">
                  <c:v>3.3469704085064333E-2</c:v>
                </c:pt>
                <c:pt idx="23">
                  <c:v>3.3469704085064333E-2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'DADOS 1 coleta'!$U$5</c:f>
              <c:strCache>
                <c:ptCount val="1"/>
                <c:pt idx="0">
                  <c:v>p´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'DADOS 1 coleta'!$U$6:$U$29</c:f>
              <c:numCache>
                <c:formatCode>General</c:formatCode>
                <c:ptCount val="24"/>
                <c:pt idx="0">
                  <c:v>4.4246662428480611E-2</c:v>
                </c:pt>
                <c:pt idx="1">
                  <c:v>4.4246662428480611E-2</c:v>
                </c:pt>
                <c:pt idx="2">
                  <c:v>4.4246662428480611E-2</c:v>
                </c:pt>
                <c:pt idx="3">
                  <c:v>4.4246662428480611E-2</c:v>
                </c:pt>
                <c:pt idx="4">
                  <c:v>4.4246662428480611E-2</c:v>
                </c:pt>
                <c:pt idx="5">
                  <c:v>4.4246662428480611E-2</c:v>
                </c:pt>
                <c:pt idx="6">
                  <c:v>4.4246662428480611E-2</c:v>
                </c:pt>
                <c:pt idx="7">
                  <c:v>4.4246662428480611E-2</c:v>
                </c:pt>
                <c:pt idx="8">
                  <c:v>4.4246662428480611E-2</c:v>
                </c:pt>
                <c:pt idx="9">
                  <c:v>4.4246662428480611E-2</c:v>
                </c:pt>
                <c:pt idx="10">
                  <c:v>4.4246662428480611E-2</c:v>
                </c:pt>
                <c:pt idx="11">
                  <c:v>4.4246662428480611E-2</c:v>
                </c:pt>
                <c:pt idx="12">
                  <c:v>4.4246662428480611E-2</c:v>
                </c:pt>
                <c:pt idx="13">
                  <c:v>4.4246662428480611E-2</c:v>
                </c:pt>
                <c:pt idx="14">
                  <c:v>4.4246662428480611E-2</c:v>
                </c:pt>
                <c:pt idx="15">
                  <c:v>4.4246662428480611E-2</c:v>
                </c:pt>
                <c:pt idx="16">
                  <c:v>4.4246662428480611E-2</c:v>
                </c:pt>
                <c:pt idx="17">
                  <c:v>4.4246662428480611E-2</c:v>
                </c:pt>
                <c:pt idx="18">
                  <c:v>4.4246662428480611E-2</c:v>
                </c:pt>
                <c:pt idx="19">
                  <c:v>4.4246662428480611E-2</c:v>
                </c:pt>
                <c:pt idx="20">
                  <c:v>4.4246662428480611E-2</c:v>
                </c:pt>
                <c:pt idx="21">
                  <c:v>4.4246662428480611E-2</c:v>
                </c:pt>
                <c:pt idx="22">
                  <c:v>4.4246662428480611E-2</c:v>
                </c:pt>
                <c:pt idx="23">
                  <c:v>4.4246662428480611E-2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04453200"/>
        <c:axId val="-304452656"/>
      </c:lineChart>
      <c:catAx>
        <c:axId val="-304453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04452656"/>
        <c:crosses val="autoZero"/>
        <c:auto val="1"/>
        <c:lblAlgn val="ctr"/>
        <c:lblOffset val="100"/>
        <c:noMultiLvlLbl val="0"/>
      </c:catAx>
      <c:valAx>
        <c:axId val="-30445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0445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'DADOS 1 coleta'!$B$34:$B$45</c:f>
              <c:strCache>
                <c:ptCount val="12"/>
                <c:pt idx="0">
                  <c:v>EMBALAGEM DESCENTRALIZADA</c:v>
                </c:pt>
                <c:pt idx="1">
                  <c:v>SEM DATA</c:v>
                </c:pt>
                <c:pt idx="2">
                  <c:v>PESO SUPERIOR</c:v>
                </c:pt>
                <c:pt idx="3">
                  <c:v>DATA FRACA</c:v>
                </c:pt>
                <c:pt idx="4">
                  <c:v>EMBALGEM COM VASAMENTO INFERIOR</c:v>
                </c:pt>
                <c:pt idx="5">
                  <c:v>EMBALGEM COM VASAMENTO TRAZEIRO</c:v>
                </c:pt>
                <c:pt idx="6">
                  <c:v>DATA FORA DA AREA </c:v>
                </c:pt>
                <c:pt idx="7">
                  <c:v>EMBALGEM COM VASAMENTO SUPERIOR</c:v>
                </c:pt>
                <c:pt idx="8">
                  <c:v>PESO INFERIOR</c:v>
                </c:pt>
                <c:pt idx="9">
                  <c:v>EMBALGEM VOLUMOSA</c:v>
                </c:pt>
                <c:pt idx="10">
                  <c:v>EMBALAGEM INCONFORME VISUAL</c:v>
                </c:pt>
                <c:pt idx="11">
                  <c:v>DATA FURANDO EMBALGEM</c:v>
                </c:pt>
              </c:strCache>
            </c:strRef>
          </c:cat>
          <c:val>
            <c:numRef>
              <c:f>'DADOS 1 coleta'!$C$34:$C$45</c:f>
              <c:numCache>
                <c:formatCode>General</c:formatCode>
                <c:ptCount val="12"/>
                <c:pt idx="0">
                  <c:v>707</c:v>
                </c:pt>
                <c:pt idx="1">
                  <c:v>705</c:v>
                </c:pt>
                <c:pt idx="2">
                  <c:v>634</c:v>
                </c:pt>
                <c:pt idx="3">
                  <c:v>395</c:v>
                </c:pt>
                <c:pt idx="4">
                  <c:v>256</c:v>
                </c:pt>
                <c:pt idx="5">
                  <c:v>231</c:v>
                </c:pt>
                <c:pt idx="6">
                  <c:v>214</c:v>
                </c:pt>
                <c:pt idx="7">
                  <c:v>123</c:v>
                </c:pt>
                <c:pt idx="8">
                  <c:v>102</c:v>
                </c:pt>
                <c:pt idx="9">
                  <c:v>56</c:v>
                </c:pt>
                <c:pt idx="10">
                  <c:v>52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04451024"/>
        <c:axId val="-304448848"/>
      </c:barChart>
      <c:catAx>
        <c:axId val="-3044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04448848"/>
        <c:crosses val="autoZero"/>
        <c:auto val="1"/>
        <c:lblAlgn val="ctr"/>
        <c:lblOffset val="100"/>
        <c:noMultiLvlLbl val="0"/>
      </c:catAx>
      <c:valAx>
        <c:axId val="-30444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044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'coleta 2'!$P$2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'coleta 2'!$P$3:$P$26</c:f>
              <c:numCache>
                <c:formatCode>General</c:formatCode>
                <c:ptCount val="24"/>
                <c:pt idx="0">
                  <c:v>1.7412086036189826E-2</c:v>
                </c:pt>
                <c:pt idx="1">
                  <c:v>6.0679611650485432E-4</c:v>
                </c:pt>
                <c:pt idx="2">
                  <c:v>1.5142337976983646E-3</c:v>
                </c:pt>
                <c:pt idx="3">
                  <c:v>9.1883614088820824E-4</c:v>
                </c:pt>
                <c:pt idx="4">
                  <c:v>1.467997651203758E-3</c:v>
                </c:pt>
                <c:pt idx="5">
                  <c:v>1.4788524105294291E-3</c:v>
                </c:pt>
                <c:pt idx="6">
                  <c:v>9.1491308325709062E-4</c:v>
                </c:pt>
                <c:pt idx="7">
                  <c:v>2.1250758955676987E-3</c:v>
                </c:pt>
                <c:pt idx="8">
                  <c:v>2.1212121212121214E-3</c:v>
                </c:pt>
                <c:pt idx="9">
                  <c:v>2.59665320253895E-3</c:v>
                </c:pt>
                <c:pt idx="10">
                  <c:v>5.966587112171838E-4</c:v>
                </c:pt>
                <c:pt idx="11">
                  <c:v>2.1315468940316688E-3</c:v>
                </c:pt>
                <c:pt idx="12">
                  <c:v>1.5133171912832929E-3</c:v>
                </c:pt>
                <c:pt idx="13">
                  <c:v>1.7172295363480253E-3</c:v>
                </c:pt>
                <c:pt idx="14">
                  <c:v>3.0066145520144319E-4</c:v>
                </c:pt>
                <c:pt idx="15">
                  <c:v>2.1103406692794696E-3</c:v>
                </c:pt>
                <c:pt idx="16">
                  <c:v>1.8220467658669906E-3</c:v>
                </c:pt>
                <c:pt idx="17">
                  <c:v>8.7924970691676441E-4</c:v>
                </c:pt>
                <c:pt idx="18">
                  <c:v>1.4413375612568463E-3</c:v>
                </c:pt>
                <c:pt idx="19">
                  <c:v>1.4684287812041115E-3</c:v>
                </c:pt>
                <c:pt idx="20">
                  <c:v>1.7316017316017316E-3</c:v>
                </c:pt>
                <c:pt idx="21">
                  <c:v>5.9648076349537731E-4</c:v>
                </c:pt>
                <c:pt idx="22">
                  <c:v>1.2202562538133007E-3</c:v>
                </c:pt>
                <c:pt idx="23">
                  <c:v>2.9086678301337986E-4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'coleta 2'!$Q$2</c:f>
              <c:strCache>
                <c:ptCount val="1"/>
                <c:pt idx="0">
                  <c:v>ULC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'coleta 2'!$Q$3:$Q$26</c:f>
              <c:numCache>
                <c:formatCode>General</c:formatCode>
                <c:ptCount val="24"/>
                <c:pt idx="0">
                  <c:v>2.8853260378524587E-3</c:v>
                </c:pt>
                <c:pt idx="1">
                  <c:v>2.8853260378524587E-3</c:v>
                </c:pt>
                <c:pt idx="2">
                  <c:v>2.8853260378524587E-3</c:v>
                </c:pt>
                <c:pt idx="3">
                  <c:v>2.8853260378524587E-3</c:v>
                </c:pt>
                <c:pt idx="4">
                  <c:v>2.8853260378524587E-3</c:v>
                </c:pt>
                <c:pt idx="5">
                  <c:v>2.8853260378524587E-3</c:v>
                </c:pt>
                <c:pt idx="6">
                  <c:v>2.8853260378524587E-3</c:v>
                </c:pt>
                <c:pt idx="7">
                  <c:v>2.8853260378524587E-3</c:v>
                </c:pt>
                <c:pt idx="8">
                  <c:v>2.8853260378524587E-3</c:v>
                </c:pt>
                <c:pt idx="9">
                  <c:v>2.8853260378524587E-3</c:v>
                </c:pt>
                <c:pt idx="10">
                  <c:v>2.8853260378524587E-3</c:v>
                </c:pt>
                <c:pt idx="11">
                  <c:v>2.8853260378524587E-3</c:v>
                </c:pt>
                <c:pt idx="12">
                  <c:v>2.8853260378524587E-3</c:v>
                </c:pt>
                <c:pt idx="13">
                  <c:v>2.8853260378524587E-3</c:v>
                </c:pt>
                <c:pt idx="14">
                  <c:v>2.8853260378524587E-3</c:v>
                </c:pt>
                <c:pt idx="15">
                  <c:v>2.8853260378524587E-3</c:v>
                </c:pt>
                <c:pt idx="16">
                  <c:v>2.8853260378524587E-3</c:v>
                </c:pt>
                <c:pt idx="17">
                  <c:v>2.8853260378524587E-3</c:v>
                </c:pt>
                <c:pt idx="18">
                  <c:v>2.8853260378524587E-3</c:v>
                </c:pt>
                <c:pt idx="19">
                  <c:v>2.8853260378524587E-3</c:v>
                </c:pt>
                <c:pt idx="20">
                  <c:v>2.8853260378524587E-3</c:v>
                </c:pt>
                <c:pt idx="21">
                  <c:v>2.8853260378524587E-3</c:v>
                </c:pt>
                <c:pt idx="22">
                  <c:v>2.8853260378524587E-3</c:v>
                </c:pt>
                <c:pt idx="23">
                  <c:v>2.8853260378524587E-3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'coleta 2'!$R$2</c:f>
              <c:strCache>
                <c:ptCount val="1"/>
                <c:pt idx="0">
                  <c:v>UcL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'coleta 2'!$R$3:$R$26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'coleta 2'!$S$2</c:f>
              <c:strCache>
                <c:ptCount val="1"/>
                <c:pt idx="0">
                  <c:v>p´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'coleta 2'!$S$3:$S$26</c:f>
              <c:numCache>
                <c:formatCode>General</c:formatCode>
                <c:ptCount val="24"/>
                <c:pt idx="0">
                  <c:v>1.1359664452988466E-3</c:v>
                </c:pt>
                <c:pt idx="1">
                  <c:v>1.1359664452988466E-3</c:v>
                </c:pt>
                <c:pt idx="2">
                  <c:v>1.1359664452988466E-3</c:v>
                </c:pt>
                <c:pt idx="3">
                  <c:v>1.1359664452988466E-3</c:v>
                </c:pt>
                <c:pt idx="4">
                  <c:v>1.1359664452988466E-3</c:v>
                </c:pt>
                <c:pt idx="5">
                  <c:v>1.1359664452988466E-3</c:v>
                </c:pt>
                <c:pt idx="6">
                  <c:v>1.1359664452988466E-3</c:v>
                </c:pt>
                <c:pt idx="7">
                  <c:v>1.1359664452988466E-3</c:v>
                </c:pt>
                <c:pt idx="8">
                  <c:v>1.1359664452988466E-3</c:v>
                </c:pt>
                <c:pt idx="9">
                  <c:v>1.1359664452988466E-3</c:v>
                </c:pt>
                <c:pt idx="10">
                  <c:v>1.1359664452988466E-3</c:v>
                </c:pt>
                <c:pt idx="11">
                  <c:v>1.1359664452988466E-3</c:v>
                </c:pt>
                <c:pt idx="12">
                  <c:v>1.1359664452988466E-3</c:v>
                </c:pt>
                <c:pt idx="13">
                  <c:v>1.1359664452988466E-3</c:v>
                </c:pt>
                <c:pt idx="14">
                  <c:v>1.1359664452988466E-3</c:v>
                </c:pt>
                <c:pt idx="15">
                  <c:v>1.1359664452988466E-3</c:v>
                </c:pt>
                <c:pt idx="16">
                  <c:v>1.1359664452988466E-3</c:v>
                </c:pt>
                <c:pt idx="17">
                  <c:v>1.1359664452988466E-3</c:v>
                </c:pt>
                <c:pt idx="18">
                  <c:v>1.1359664452988466E-3</c:v>
                </c:pt>
                <c:pt idx="19">
                  <c:v>1.1359664452988466E-3</c:v>
                </c:pt>
                <c:pt idx="20">
                  <c:v>1.1359664452988466E-3</c:v>
                </c:pt>
                <c:pt idx="21">
                  <c:v>1.1359664452988466E-3</c:v>
                </c:pt>
                <c:pt idx="22">
                  <c:v>1.1359664452988466E-3</c:v>
                </c:pt>
                <c:pt idx="23">
                  <c:v>1.1359664452988466E-3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75714464"/>
        <c:axId val="-375711200"/>
      </c:lineChart>
      <c:catAx>
        <c:axId val="-375714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75711200"/>
        <c:crosses val="autoZero"/>
        <c:auto val="1"/>
        <c:lblAlgn val="ctr"/>
        <c:lblOffset val="100"/>
        <c:noMultiLvlLbl val="0"/>
      </c:catAx>
      <c:valAx>
        <c:axId val="-37571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37571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5</xdr:row>
      <xdr:rowOff>19050</xdr:rowOff>
    </xdr:from>
    <xdr:to>
      <xdr:col>16</xdr:col>
      <xdr:colOff>352425</xdr:colOff>
      <xdr:row>28</xdr:row>
      <xdr:rowOff>76200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75" y="781050"/>
          <a:ext cx="3209925" cy="443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847725</xdr:colOff>
      <xdr:row>8</xdr:row>
      <xdr:rowOff>23812</xdr:rowOff>
    </xdr:from>
    <xdr:to>
      <xdr:col>27</xdr:col>
      <xdr:colOff>161925</xdr:colOff>
      <xdr:row>22</xdr:row>
      <xdr:rowOff>100012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247649</xdr:colOff>
      <xdr:row>47</xdr:row>
      <xdr:rowOff>42862</xdr:rowOff>
    </xdr:from>
    <xdr:to>
      <xdr:col>7</xdr:col>
      <xdr:colOff>104774</xdr:colOff>
      <xdr:row>64</xdr:row>
      <xdr:rowOff>57150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200025</xdr:colOff>
      <xdr:row>64</xdr:row>
      <xdr:rowOff>133350</xdr:rowOff>
    </xdr:from>
    <xdr:to>
      <xdr:col>8</xdr:col>
      <xdr:colOff>838200</xdr:colOff>
      <xdr:row>84</xdr:row>
      <xdr:rowOff>9525</xdr:rowOff>
    </xdr:to>
    <xdr:pic>
      <xdr:nvPicPr>
        <xdr:cNvPr id="9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2325350"/>
          <a:ext cx="8696325" cy="368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438150</xdr:colOff>
      <xdr:row>0</xdr:row>
      <xdr:rowOff>0</xdr:rowOff>
    </xdr:from>
    <xdr:to>
      <xdr:col>27</xdr:col>
      <xdr:colOff>600075</xdr:colOff>
      <xdr:row>23</xdr:row>
      <xdr:rowOff>57150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0" y="0"/>
          <a:ext cx="3209925" cy="443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466724</xdr:colOff>
      <xdr:row>6</xdr:row>
      <xdr:rowOff>90487</xdr:rowOff>
    </xdr:from>
    <xdr:to>
      <xdr:col>22</xdr:col>
      <xdr:colOff>438149</xdr:colOff>
      <xdr:row>25</xdr:row>
      <xdr:rowOff>104775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selection activeCell="A5" sqref="A5:XFD31"/>
    </sheetView>
  </sheetViews>
  <sheetFormatPr defaultRowHeight="15" x14ac:dyDescent="0.25"/>
  <cols>
    <col min="1" max="1" width="11.5703125" bestFit="1" customWidth="1"/>
    <col min="2" max="2" width="37.5703125" bestFit="1" customWidth="1"/>
    <col min="3" max="3" width="13.85546875" customWidth="1"/>
    <col min="4" max="4" width="12" customWidth="1"/>
    <col min="5" max="5" width="15.28515625" customWidth="1"/>
    <col min="6" max="6" width="20" bestFit="1" customWidth="1"/>
    <col min="7" max="7" width="12.140625" bestFit="1" customWidth="1"/>
    <col min="8" max="8" width="10" bestFit="1" customWidth="1"/>
    <col min="9" max="10" width="37.5703125" bestFit="1" customWidth="1"/>
    <col min="11" max="12" width="37.5703125" customWidth="1"/>
    <col min="13" max="13" width="79.5703125" bestFit="1" customWidth="1"/>
    <col min="14" max="14" width="14.42578125" bestFit="1" customWidth="1"/>
    <col min="15" max="15" width="14.85546875" bestFit="1" customWidth="1"/>
    <col min="16" max="16" width="22.140625" bestFit="1" customWidth="1"/>
    <col min="22" max="22" width="28.85546875" bestFit="1" customWidth="1"/>
    <col min="23" max="23" width="13.42578125" customWidth="1"/>
  </cols>
  <sheetData>
    <row r="1" spans="1:26" x14ac:dyDescent="0.25">
      <c r="A1" t="s">
        <v>0</v>
      </c>
    </row>
    <row r="3" spans="1:26" x14ac:dyDescent="0.25">
      <c r="A3" t="s">
        <v>1</v>
      </c>
    </row>
    <row r="4" spans="1:26" x14ac:dyDescent="0.25">
      <c r="B4">
        <f>B30</f>
        <v>78650</v>
      </c>
      <c r="C4">
        <f t="shared" ref="C4:P4" si="0">C30</f>
        <v>707</v>
      </c>
      <c r="D4">
        <f t="shared" si="0"/>
        <v>52</v>
      </c>
      <c r="E4">
        <f t="shared" si="0"/>
        <v>5</v>
      </c>
      <c r="F4">
        <f t="shared" si="0"/>
        <v>214</v>
      </c>
      <c r="G4">
        <f t="shared" si="0"/>
        <v>395</v>
      </c>
      <c r="H4">
        <f t="shared" si="0"/>
        <v>705</v>
      </c>
      <c r="I4">
        <f t="shared" si="0"/>
        <v>256</v>
      </c>
      <c r="J4">
        <f t="shared" si="0"/>
        <v>231</v>
      </c>
      <c r="M4">
        <f t="shared" si="0"/>
        <v>123</v>
      </c>
      <c r="N4">
        <f t="shared" si="0"/>
        <v>102</v>
      </c>
      <c r="O4">
        <f t="shared" si="0"/>
        <v>634</v>
      </c>
      <c r="P4">
        <f t="shared" si="0"/>
        <v>56</v>
      </c>
    </row>
    <row r="5" spans="1:26" x14ac:dyDescent="0.25">
      <c r="A5" s="1" t="s">
        <v>2</v>
      </c>
      <c r="B5" s="1" t="s">
        <v>3</v>
      </c>
      <c r="C5" t="s">
        <v>4</v>
      </c>
      <c r="D5" t="s">
        <v>14</v>
      </c>
      <c r="E5" t="s">
        <v>15</v>
      </c>
      <c r="F5" t="s">
        <v>5</v>
      </c>
      <c r="G5" t="s">
        <v>6</v>
      </c>
      <c r="H5" t="s">
        <v>7</v>
      </c>
      <c r="I5" t="s">
        <v>9</v>
      </c>
      <c r="J5" t="s">
        <v>10</v>
      </c>
      <c r="M5" t="s">
        <v>8</v>
      </c>
      <c r="N5" t="s">
        <v>11</v>
      </c>
      <c r="O5" t="s">
        <v>12</v>
      </c>
      <c r="P5" t="s">
        <v>13</v>
      </c>
      <c r="Q5" t="s">
        <v>37</v>
      </c>
      <c r="R5" t="s">
        <v>38</v>
      </c>
      <c r="S5" t="s">
        <v>43</v>
      </c>
      <c r="T5" t="s">
        <v>44</v>
      </c>
      <c r="U5" t="s">
        <v>45</v>
      </c>
      <c r="V5" t="s">
        <v>39</v>
      </c>
      <c r="W5">
        <f>TRUNC(B30/24)</f>
        <v>3277</v>
      </c>
      <c r="X5" t="s">
        <v>43</v>
      </c>
      <c r="Y5" t="s">
        <v>44</v>
      </c>
      <c r="Z5" t="s">
        <v>45</v>
      </c>
    </row>
    <row r="6" spans="1:26" x14ac:dyDescent="0.25">
      <c r="A6" s="1">
        <v>1</v>
      </c>
      <c r="B6" s="1">
        <v>3137</v>
      </c>
      <c r="C6">
        <v>65</v>
      </c>
      <c r="D6">
        <v>0</v>
      </c>
      <c r="E6">
        <v>5</v>
      </c>
      <c r="F6">
        <v>20</v>
      </c>
      <c r="I6">
        <v>45</v>
      </c>
      <c r="J6">
        <v>18</v>
      </c>
      <c r="M6">
        <v>78</v>
      </c>
      <c r="N6">
        <v>23</v>
      </c>
      <c r="O6">
        <v>45</v>
      </c>
      <c r="P6">
        <v>28</v>
      </c>
      <c r="Q6">
        <f>SUM(C6:P6)</f>
        <v>327</v>
      </c>
      <c r="R6">
        <f>Q6/B6</f>
        <v>0.10423971947720752</v>
      </c>
      <c r="S6">
        <f>W7</f>
        <v>5.5023620771896889E-2</v>
      </c>
      <c r="T6">
        <f>W8</f>
        <v>3.3469704085064333E-2</v>
      </c>
      <c r="U6">
        <f>W6</f>
        <v>4.4246662428480611E-2</v>
      </c>
      <c r="V6" t="s">
        <v>40</v>
      </c>
      <c r="W6">
        <f>Q30/B30</f>
        <v>4.4246662428480611E-2</v>
      </c>
    </row>
    <row r="7" spans="1:26" x14ac:dyDescent="0.25">
      <c r="A7" s="1">
        <v>2</v>
      </c>
      <c r="B7" s="1">
        <v>3124</v>
      </c>
      <c r="C7">
        <v>0</v>
      </c>
      <c r="D7">
        <v>0</v>
      </c>
      <c r="E7">
        <v>0</v>
      </c>
      <c r="J7">
        <v>10</v>
      </c>
      <c r="N7">
        <v>5</v>
      </c>
      <c r="O7">
        <v>12</v>
      </c>
      <c r="Q7">
        <f t="shared" ref="Q7:Q30" si="1">SUM(C7:P7)</f>
        <v>27</v>
      </c>
      <c r="R7">
        <f t="shared" ref="R7:R29" si="2">Q7/B7</f>
        <v>8.6427656850192065E-3</v>
      </c>
      <c r="S7">
        <f>S6</f>
        <v>5.5023620771896889E-2</v>
      </c>
      <c r="T7">
        <f t="shared" ref="T7:U7" si="3">T6</f>
        <v>3.3469704085064333E-2</v>
      </c>
      <c r="U7">
        <f t="shared" si="3"/>
        <v>4.4246662428480611E-2</v>
      </c>
      <c r="V7" t="s">
        <v>41</v>
      </c>
      <c r="W7">
        <f>$W$6+3*(SQRT(($W$6*(1-$W$6))/$W$5))</f>
        <v>5.5023620771896889E-2</v>
      </c>
    </row>
    <row r="8" spans="1:26" x14ac:dyDescent="0.25">
      <c r="A8" s="1">
        <v>3</v>
      </c>
      <c r="B8" s="1">
        <v>3110</v>
      </c>
      <c r="C8">
        <v>0</v>
      </c>
      <c r="D8">
        <v>0</v>
      </c>
      <c r="E8">
        <v>0</v>
      </c>
      <c r="I8">
        <v>28</v>
      </c>
      <c r="J8">
        <v>6</v>
      </c>
      <c r="N8">
        <v>0</v>
      </c>
      <c r="O8">
        <v>25</v>
      </c>
      <c r="Q8">
        <f t="shared" si="1"/>
        <v>59</v>
      </c>
      <c r="R8">
        <f t="shared" si="2"/>
        <v>1.8971061093247588E-2</v>
      </c>
      <c r="S8">
        <f t="shared" ref="S8:S29" si="4">S7</f>
        <v>5.5023620771896889E-2</v>
      </c>
      <c r="T8">
        <f t="shared" ref="T8:T29" si="5">T7</f>
        <v>3.3469704085064333E-2</v>
      </c>
      <c r="U8">
        <f t="shared" ref="U8:U29" si="6">U7</f>
        <v>4.4246662428480611E-2</v>
      </c>
      <c r="V8" t="s">
        <v>42</v>
      </c>
      <c r="W8">
        <f>$W$6-3*(SQRT(($W$6*(1-$W$6))/$W$5))</f>
        <v>3.3469704085064333E-2</v>
      </c>
    </row>
    <row r="9" spans="1:26" x14ac:dyDescent="0.25">
      <c r="A9" s="1">
        <v>4</v>
      </c>
      <c r="B9" s="1">
        <v>3365</v>
      </c>
      <c r="C9">
        <v>0</v>
      </c>
      <c r="D9">
        <v>0</v>
      </c>
      <c r="E9">
        <v>0</v>
      </c>
      <c r="J9">
        <v>5</v>
      </c>
      <c r="N9">
        <v>4</v>
      </c>
      <c r="O9">
        <v>16</v>
      </c>
      <c r="Q9">
        <f t="shared" si="1"/>
        <v>25</v>
      </c>
      <c r="R9">
        <f t="shared" si="2"/>
        <v>7.429420505200594E-3</v>
      </c>
      <c r="S9">
        <f t="shared" si="4"/>
        <v>5.5023620771896889E-2</v>
      </c>
      <c r="T9">
        <f t="shared" si="5"/>
        <v>3.3469704085064333E-2</v>
      </c>
      <c r="U9">
        <f t="shared" si="6"/>
        <v>4.4246662428480611E-2</v>
      </c>
    </row>
    <row r="10" spans="1:26" x14ac:dyDescent="0.25">
      <c r="A10" s="1">
        <v>5</v>
      </c>
      <c r="B10" s="1">
        <v>3331</v>
      </c>
      <c r="C10">
        <v>450</v>
      </c>
      <c r="D10">
        <v>0</v>
      </c>
      <c r="E10">
        <v>0</v>
      </c>
      <c r="F10">
        <v>80</v>
      </c>
      <c r="J10">
        <v>12</v>
      </c>
      <c r="N10">
        <v>6</v>
      </c>
      <c r="O10">
        <v>29</v>
      </c>
      <c r="Q10">
        <f t="shared" si="1"/>
        <v>577</v>
      </c>
      <c r="R10">
        <f t="shared" si="2"/>
        <v>0.17322125487841489</v>
      </c>
      <c r="S10">
        <f t="shared" si="4"/>
        <v>5.5023620771896889E-2</v>
      </c>
      <c r="T10">
        <f t="shared" si="5"/>
        <v>3.3469704085064333E-2</v>
      </c>
      <c r="U10">
        <f t="shared" si="6"/>
        <v>4.4246662428480611E-2</v>
      </c>
    </row>
    <row r="11" spans="1:26" x14ac:dyDescent="0.25">
      <c r="A11" s="1">
        <v>6</v>
      </c>
      <c r="B11" s="1">
        <v>3132</v>
      </c>
      <c r="C11">
        <v>0</v>
      </c>
      <c r="D11">
        <v>0</v>
      </c>
      <c r="E11">
        <v>0</v>
      </c>
      <c r="I11">
        <v>12</v>
      </c>
      <c r="J11">
        <v>6</v>
      </c>
      <c r="M11">
        <v>45</v>
      </c>
      <c r="N11">
        <v>0</v>
      </c>
      <c r="O11">
        <v>31</v>
      </c>
      <c r="Q11">
        <f t="shared" si="1"/>
        <v>94</v>
      </c>
      <c r="R11">
        <f t="shared" si="2"/>
        <v>3.0012771392081736E-2</v>
      </c>
      <c r="S11">
        <f t="shared" si="4"/>
        <v>5.5023620771896889E-2</v>
      </c>
      <c r="T11">
        <f t="shared" si="5"/>
        <v>3.3469704085064333E-2</v>
      </c>
      <c r="U11">
        <f t="shared" si="6"/>
        <v>4.4246662428480611E-2</v>
      </c>
    </row>
    <row r="12" spans="1:26" x14ac:dyDescent="0.25">
      <c r="A12" s="1">
        <v>7</v>
      </c>
      <c r="B12" s="1">
        <v>3428</v>
      </c>
      <c r="C12">
        <v>0</v>
      </c>
      <c r="D12">
        <v>0</v>
      </c>
      <c r="E12">
        <v>0</v>
      </c>
      <c r="H12">
        <v>180</v>
      </c>
      <c r="J12">
        <v>11</v>
      </c>
      <c r="N12">
        <v>5</v>
      </c>
      <c r="O12">
        <v>28</v>
      </c>
      <c r="Q12">
        <f t="shared" si="1"/>
        <v>224</v>
      </c>
      <c r="R12">
        <f t="shared" si="2"/>
        <v>6.5344224037339554E-2</v>
      </c>
      <c r="S12">
        <f t="shared" si="4"/>
        <v>5.5023620771896889E-2</v>
      </c>
      <c r="T12">
        <f t="shared" si="5"/>
        <v>3.3469704085064333E-2</v>
      </c>
      <c r="U12">
        <f t="shared" si="6"/>
        <v>4.4246662428480611E-2</v>
      </c>
    </row>
    <row r="13" spans="1:26" x14ac:dyDescent="0.25">
      <c r="A13" s="1">
        <v>8</v>
      </c>
      <c r="B13" s="1">
        <v>3129</v>
      </c>
      <c r="C13">
        <v>0</v>
      </c>
      <c r="D13">
        <v>0</v>
      </c>
      <c r="E13">
        <v>0</v>
      </c>
      <c r="J13">
        <v>10</v>
      </c>
      <c r="N13">
        <v>0</v>
      </c>
      <c r="O13">
        <v>28</v>
      </c>
      <c r="Q13">
        <f t="shared" si="1"/>
        <v>38</v>
      </c>
      <c r="R13">
        <f t="shared" si="2"/>
        <v>1.2144455097475231E-2</v>
      </c>
      <c r="S13">
        <f t="shared" si="4"/>
        <v>5.5023620771896889E-2</v>
      </c>
      <c r="T13">
        <f t="shared" si="5"/>
        <v>3.3469704085064333E-2</v>
      </c>
      <c r="U13">
        <f t="shared" si="6"/>
        <v>4.4246662428480611E-2</v>
      </c>
    </row>
    <row r="14" spans="1:26" x14ac:dyDescent="0.25">
      <c r="A14" s="1">
        <v>9</v>
      </c>
      <c r="B14" s="1">
        <v>3544</v>
      </c>
      <c r="C14">
        <v>25</v>
      </c>
      <c r="D14">
        <v>0</v>
      </c>
      <c r="E14">
        <v>0</v>
      </c>
      <c r="F14">
        <v>30</v>
      </c>
      <c r="I14">
        <v>25</v>
      </c>
      <c r="J14">
        <v>12</v>
      </c>
      <c r="N14">
        <v>3</v>
      </c>
      <c r="O14">
        <v>24</v>
      </c>
      <c r="Q14">
        <f t="shared" si="1"/>
        <v>119</v>
      </c>
      <c r="R14">
        <f t="shared" si="2"/>
        <v>3.3577878103837472E-2</v>
      </c>
      <c r="S14">
        <f t="shared" si="4"/>
        <v>5.5023620771896889E-2</v>
      </c>
      <c r="T14">
        <f t="shared" si="5"/>
        <v>3.3469704085064333E-2</v>
      </c>
      <c r="U14">
        <f t="shared" si="6"/>
        <v>4.4246662428480611E-2</v>
      </c>
    </row>
    <row r="15" spans="1:26" x14ac:dyDescent="0.25">
      <c r="A15" s="1">
        <v>10</v>
      </c>
      <c r="B15" s="1">
        <v>3220</v>
      </c>
      <c r="C15">
        <v>0</v>
      </c>
      <c r="D15">
        <v>0</v>
      </c>
      <c r="E15">
        <v>0</v>
      </c>
      <c r="G15">
        <v>395</v>
      </c>
      <c r="I15">
        <v>45</v>
      </c>
      <c r="J15">
        <v>12</v>
      </c>
      <c r="N15">
        <v>5</v>
      </c>
      <c r="O15">
        <v>31</v>
      </c>
      <c r="Q15">
        <f t="shared" si="1"/>
        <v>488</v>
      </c>
      <c r="R15">
        <f t="shared" si="2"/>
        <v>0.1515527950310559</v>
      </c>
      <c r="S15">
        <f t="shared" si="4"/>
        <v>5.5023620771896889E-2</v>
      </c>
      <c r="T15">
        <f t="shared" si="5"/>
        <v>3.3469704085064333E-2</v>
      </c>
      <c r="U15">
        <f t="shared" si="6"/>
        <v>4.4246662428480611E-2</v>
      </c>
    </row>
    <row r="16" spans="1:26" x14ac:dyDescent="0.25">
      <c r="A16" s="1">
        <v>11</v>
      </c>
      <c r="B16" s="1">
        <v>3255</v>
      </c>
      <c r="C16">
        <v>0</v>
      </c>
      <c r="D16">
        <v>0</v>
      </c>
      <c r="E16">
        <v>0</v>
      </c>
      <c r="J16">
        <v>4</v>
      </c>
      <c r="N16">
        <v>5</v>
      </c>
      <c r="O16">
        <v>30</v>
      </c>
      <c r="Q16">
        <f t="shared" si="1"/>
        <v>39</v>
      </c>
      <c r="R16">
        <f t="shared" si="2"/>
        <v>1.1981566820276499E-2</v>
      </c>
      <c r="S16">
        <f t="shared" si="4"/>
        <v>5.5023620771896889E-2</v>
      </c>
      <c r="T16">
        <f t="shared" si="5"/>
        <v>3.3469704085064333E-2</v>
      </c>
      <c r="U16">
        <f t="shared" si="6"/>
        <v>4.4246662428480611E-2</v>
      </c>
    </row>
    <row r="17" spans="1:21" x14ac:dyDescent="0.25">
      <c r="A17" s="1">
        <v>12</v>
      </c>
      <c r="B17" s="1">
        <v>3185</v>
      </c>
      <c r="C17">
        <v>0</v>
      </c>
      <c r="D17">
        <v>0</v>
      </c>
      <c r="E17">
        <v>0</v>
      </c>
      <c r="J17">
        <v>11</v>
      </c>
      <c r="N17">
        <v>6</v>
      </c>
      <c r="O17">
        <v>35</v>
      </c>
      <c r="Q17">
        <f t="shared" si="1"/>
        <v>52</v>
      </c>
      <c r="R17">
        <f t="shared" si="2"/>
        <v>1.6326530612244899E-2</v>
      </c>
      <c r="S17">
        <f t="shared" si="4"/>
        <v>5.5023620771896889E-2</v>
      </c>
      <c r="T17">
        <f t="shared" si="5"/>
        <v>3.3469704085064333E-2</v>
      </c>
      <c r="U17">
        <f t="shared" si="6"/>
        <v>4.4246662428480611E-2</v>
      </c>
    </row>
    <row r="18" spans="1:21" x14ac:dyDescent="0.25">
      <c r="A18" s="1">
        <v>13</v>
      </c>
      <c r="B18" s="1">
        <v>3494</v>
      </c>
      <c r="C18">
        <v>67</v>
      </c>
      <c r="D18">
        <v>0</v>
      </c>
      <c r="E18">
        <v>0</v>
      </c>
      <c r="F18">
        <v>34</v>
      </c>
      <c r="J18">
        <v>12</v>
      </c>
      <c r="N18">
        <v>6</v>
      </c>
      <c r="O18">
        <v>32</v>
      </c>
      <c r="Q18">
        <f t="shared" si="1"/>
        <v>151</v>
      </c>
      <c r="R18">
        <f t="shared" si="2"/>
        <v>4.3216943331425298E-2</v>
      </c>
      <c r="S18">
        <f t="shared" si="4"/>
        <v>5.5023620771896889E-2</v>
      </c>
      <c r="T18">
        <f t="shared" si="5"/>
        <v>3.3469704085064333E-2</v>
      </c>
      <c r="U18">
        <f t="shared" si="6"/>
        <v>4.4246662428480611E-2</v>
      </c>
    </row>
    <row r="19" spans="1:21" x14ac:dyDescent="0.25">
      <c r="A19" s="1">
        <v>14</v>
      </c>
      <c r="B19" s="1">
        <v>3269</v>
      </c>
      <c r="C19">
        <v>0</v>
      </c>
      <c r="D19">
        <v>0</v>
      </c>
      <c r="E19">
        <v>0</v>
      </c>
      <c r="H19">
        <v>280</v>
      </c>
      <c r="J19">
        <v>10</v>
      </c>
      <c r="N19">
        <v>0</v>
      </c>
      <c r="O19">
        <v>28</v>
      </c>
      <c r="Q19">
        <f t="shared" si="1"/>
        <v>318</v>
      </c>
      <c r="R19">
        <f t="shared" si="2"/>
        <v>9.7277454879167946E-2</v>
      </c>
      <c r="S19">
        <f t="shared" si="4"/>
        <v>5.5023620771896889E-2</v>
      </c>
      <c r="T19">
        <f t="shared" si="5"/>
        <v>3.3469704085064333E-2</v>
      </c>
      <c r="U19">
        <f t="shared" si="6"/>
        <v>4.4246662428480611E-2</v>
      </c>
    </row>
    <row r="20" spans="1:21" x14ac:dyDescent="0.25">
      <c r="A20" s="1">
        <v>15</v>
      </c>
      <c r="B20" s="1">
        <v>3389</v>
      </c>
      <c r="C20">
        <v>0</v>
      </c>
      <c r="D20">
        <v>0</v>
      </c>
      <c r="E20">
        <v>0</v>
      </c>
      <c r="I20">
        <v>34</v>
      </c>
      <c r="J20">
        <v>11</v>
      </c>
      <c r="N20">
        <v>0</v>
      </c>
      <c r="O20">
        <v>18</v>
      </c>
      <c r="Q20">
        <f t="shared" si="1"/>
        <v>63</v>
      </c>
      <c r="R20">
        <f t="shared" si="2"/>
        <v>1.8589554440838006E-2</v>
      </c>
      <c r="S20">
        <f t="shared" si="4"/>
        <v>5.5023620771896889E-2</v>
      </c>
      <c r="T20">
        <f t="shared" si="5"/>
        <v>3.3469704085064333E-2</v>
      </c>
      <c r="U20">
        <f t="shared" si="6"/>
        <v>4.4246662428480611E-2</v>
      </c>
    </row>
    <row r="21" spans="1:21" x14ac:dyDescent="0.25">
      <c r="A21" s="1">
        <v>16</v>
      </c>
      <c r="B21" s="1">
        <v>3167</v>
      </c>
      <c r="C21">
        <v>0</v>
      </c>
      <c r="D21">
        <v>0</v>
      </c>
      <c r="E21">
        <v>0</v>
      </c>
      <c r="J21">
        <v>10</v>
      </c>
      <c r="N21">
        <v>6</v>
      </c>
      <c r="O21">
        <v>12</v>
      </c>
      <c r="Q21">
        <f t="shared" si="1"/>
        <v>28</v>
      </c>
      <c r="R21">
        <f t="shared" si="2"/>
        <v>8.8411746131986102E-3</v>
      </c>
      <c r="S21">
        <f t="shared" si="4"/>
        <v>5.5023620771896889E-2</v>
      </c>
      <c r="T21">
        <f t="shared" si="5"/>
        <v>3.3469704085064333E-2</v>
      </c>
      <c r="U21">
        <f t="shared" si="6"/>
        <v>4.4246662428480611E-2</v>
      </c>
    </row>
    <row r="22" spans="1:21" x14ac:dyDescent="0.25">
      <c r="A22" s="1">
        <v>17</v>
      </c>
      <c r="B22" s="1">
        <v>3273</v>
      </c>
      <c r="C22">
        <v>45</v>
      </c>
      <c r="D22">
        <v>0</v>
      </c>
      <c r="E22">
        <v>0</v>
      </c>
      <c r="F22">
        <v>30</v>
      </c>
      <c r="J22">
        <v>8</v>
      </c>
      <c r="N22">
        <v>2</v>
      </c>
      <c r="O22">
        <v>22</v>
      </c>
      <c r="Q22">
        <f t="shared" si="1"/>
        <v>107</v>
      </c>
      <c r="R22">
        <f t="shared" si="2"/>
        <v>3.2691720134433243E-2</v>
      </c>
      <c r="S22">
        <f t="shared" si="4"/>
        <v>5.5023620771896889E-2</v>
      </c>
      <c r="T22">
        <f t="shared" si="5"/>
        <v>3.3469704085064333E-2</v>
      </c>
      <c r="U22">
        <f t="shared" si="6"/>
        <v>4.4246662428480611E-2</v>
      </c>
    </row>
    <row r="23" spans="1:21" x14ac:dyDescent="0.25">
      <c r="A23" s="1">
        <v>18</v>
      </c>
      <c r="B23" s="1">
        <v>3280</v>
      </c>
      <c r="C23">
        <v>0</v>
      </c>
      <c r="D23">
        <v>0</v>
      </c>
      <c r="E23">
        <v>0</v>
      </c>
      <c r="J23">
        <v>10</v>
      </c>
      <c r="N23">
        <v>0</v>
      </c>
      <c r="O23">
        <v>17</v>
      </c>
      <c r="Q23">
        <f t="shared" si="1"/>
        <v>27</v>
      </c>
      <c r="R23">
        <f t="shared" si="2"/>
        <v>8.2317073170731711E-3</v>
      </c>
      <c r="S23">
        <f t="shared" si="4"/>
        <v>5.5023620771896889E-2</v>
      </c>
      <c r="T23">
        <f t="shared" si="5"/>
        <v>3.3469704085064333E-2</v>
      </c>
      <c r="U23">
        <f t="shared" si="6"/>
        <v>4.4246662428480611E-2</v>
      </c>
    </row>
    <row r="24" spans="1:21" x14ac:dyDescent="0.25">
      <c r="A24" s="1">
        <v>19</v>
      </c>
      <c r="B24" s="1">
        <v>3449</v>
      </c>
      <c r="C24">
        <v>0</v>
      </c>
      <c r="D24">
        <v>0</v>
      </c>
      <c r="E24">
        <v>0</v>
      </c>
      <c r="J24">
        <v>9</v>
      </c>
      <c r="N24">
        <v>0</v>
      </c>
      <c r="O24">
        <v>36</v>
      </c>
      <c r="P24">
        <v>28</v>
      </c>
      <c r="Q24">
        <f t="shared" si="1"/>
        <v>73</v>
      </c>
      <c r="R24">
        <f t="shared" si="2"/>
        <v>2.1165555233400985E-2</v>
      </c>
      <c r="S24">
        <f t="shared" si="4"/>
        <v>5.5023620771896889E-2</v>
      </c>
      <c r="T24">
        <f t="shared" si="5"/>
        <v>3.3469704085064333E-2</v>
      </c>
      <c r="U24">
        <f t="shared" si="6"/>
        <v>4.4246662428480611E-2</v>
      </c>
    </row>
    <row r="25" spans="1:21" x14ac:dyDescent="0.25">
      <c r="A25" s="1">
        <v>20</v>
      </c>
      <c r="B25" s="1">
        <v>3308</v>
      </c>
      <c r="C25">
        <v>0</v>
      </c>
      <c r="D25">
        <v>0</v>
      </c>
      <c r="E25">
        <v>0</v>
      </c>
      <c r="I25">
        <v>67</v>
      </c>
      <c r="J25">
        <v>10</v>
      </c>
      <c r="N25">
        <v>6</v>
      </c>
      <c r="O25">
        <v>26</v>
      </c>
      <c r="Q25">
        <f t="shared" si="1"/>
        <v>109</v>
      </c>
      <c r="R25">
        <f t="shared" si="2"/>
        <v>3.295042321644498E-2</v>
      </c>
      <c r="S25">
        <f t="shared" si="4"/>
        <v>5.5023620771896889E-2</v>
      </c>
      <c r="T25">
        <f t="shared" si="5"/>
        <v>3.3469704085064333E-2</v>
      </c>
      <c r="U25">
        <f t="shared" si="6"/>
        <v>4.4246662428480611E-2</v>
      </c>
    </row>
    <row r="26" spans="1:21" x14ac:dyDescent="0.25">
      <c r="A26" s="1">
        <v>21</v>
      </c>
      <c r="B26" s="1">
        <v>3430</v>
      </c>
      <c r="C26">
        <v>55</v>
      </c>
      <c r="D26">
        <v>0</v>
      </c>
      <c r="E26">
        <v>0</v>
      </c>
      <c r="F26">
        <v>20</v>
      </c>
      <c r="H26">
        <v>245</v>
      </c>
      <c r="J26">
        <v>11</v>
      </c>
      <c r="N26">
        <v>6</v>
      </c>
      <c r="O26">
        <v>15</v>
      </c>
      <c r="Q26">
        <f t="shared" si="1"/>
        <v>352</v>
      </c>
      <c r="R26">
        <f t="shared" si="2"/>
        <v>0.10262390670553936</v>
      </c>
      <c r="S26">
        <f t="shared" si="4"/>
        <v>5.5023620771896889E-2</v>
      </c>
      <c r="T26">
        <f t="shared" si="5"/>
        <v>3.3469704085064333E-2</v>
      </c>
      <c r="U26">
        <f t="shared" si="6"/>
        <v>4.4246662428480611E-2</v>
      </c>
    </row>
    <row r="27" spans="1:21" x14ac:dyDescent="0.25">
      <c r="A27" s="1">
        <v>22</v>
      </c>
      <c r="B27" s="1">
        <v>3116</v>
      </c>
      <c r="C27">
        <v>0</v>
      </c>
      <c r="D27">
        <v>0</v>
      </c>
      <c r="E27">
        <v>0</v>
      </c>
      <c r="J27">
        <v>6</v>
      </c>
      <c r="N27">
        <v>3</v>
      </c>
      <c r="O27">
        <v>36</v>
      </c>
      <c r="Q27">
        <f t="shared" si="1"/>
        <v>45</v>
      </c>
      <c r="R27">
        <f t="shared" si="2"/>
        <v>1.4441591784338896E-2</v>
      </c>
      <c r="S27">
        <f t="shared" si="4"/>
        <v>5.5023620771896889E-2</v>
      </c>
      <c r="T27">
        <f t="shared" si="5"/>
        <v>3.3469704085064333E-2</v>
      </c>
      <c r="U27">
        <f t="shared" si="6"/>
        <v>4.4246662428480611E-2</v>
      </c>
    </row>
    <row r="28" spans="1:21" x14ac:dyDescent="0.25">
      <c r="A28" s="1">
        <v>23</v>
      </c>
      <c r="B28" s="1">
        <v>3185</v>
      </c>
      <c r="C28">
        <v>0</v>
      </c>
      <c r="D28">
        <v>12</v>
      </c>
      <c r="E28">
        <v>0</v>
      </c>
      <c r="J28">
        <v>5</v>
      </c>
      <c r="N28">
        <v>5</v>
      </c>
      <c r="O28">
        <v>34</v>
      </c>
      <c r="Q28">
        <f t="shared" si="1"/>
        <v>56</v>
      </c>
      <c r="R28">
        <f t="shared" si="2"/>
        <v>1.7582417582417582E-2</v>
      </c>
      <c r="S28">
        <f t="shared" si="4"/>
        <v>5.5023620771896889E-2</v>
      </c>
      <c r="T28">
        <f t="shared" si="5"/>
        <v>3.3469704085064333E-2</v>
      </c>
      <c r="U28">
        <f t="shared" si="6"/>
        <v>4.4246662428480611E-2</v>
      </c>
    </row>
    <row r="29" spans="1:21" x14ac:dyDescent="0.25">
      <c r="A29" s="1">
        <v>24</v>
      </c>
      <c r="B29" s="1">
        <v>3330</v>
      </c>
      <c r="C29">
        <v>0</v>
      </c>
      <c r="D29">
        <v>40</v>
      </c>
      <c r="E29">
        <v>0</v>
      </c>
      <c r="J29">
        <v>12</v>
      </c>
      <c r="N29">
        <v>6</v>
      </c>
      <c r="O29">
        <v>24</v>
      </c>
      <c r="Q29">
        <f t="shared" si="1"/>
        <v>82</v>
      </c>
      <c r="R29">
        <f t="shared" si="2"/>
        <v>2.4624624624624624E-2</v>
      </c>
      <c r="S29">
        <f t="shared" si="4"/>
        <v>5.5023620771896889E-2</v>
      </c>
      <c r="T29">
        <f t="shared" si="5"/>
        <v>3.3469704085064333E-2</v>
      </c>
      <c r="U29">
        <f t="shared" si="6"/>
        <v>4.4246662428480611E-2</v>
      </c>
    </row>
    <row r="30" spans="1:21" x14ac:dyDescent="0.25">
      <c r="A30" t="s">
        <v>35</v>
      </c>
      <c r="B30">
        <f>SUM(B6:B29)</f>
        <v>78650</v>
      </c>
      <c r="C30">
        <f t="shared" ref="C30:G30" si="7">SUM(C6:C29)</f>
        <v>707</v>
      </c>
      <c r="D30">
        <f t="shared" si="7"/>
        <v>52</v>
      </c>
      <c r="E30">
        <f t="shared" si="7"/>
        <v>5</v>
      </c>
      <c r="F30">
        <f t="shared" si="7"/>
        <v>214</v>
      </c>
      <c r="G30">
        <f t="shared" si="7"/>
        <v>395</v>
      </c>
      <c r="H30">
        <f>SUM(H6:H29)</f>
        <v>705</v>
      </c>
      <c r="I30">
        <f>SUM(I6:I29)</f>
        <v>256</v>
      </c>
      <c r="J30">
        <f t="shared" ref="J30" si="8">SUM(J6:J29)</f>
        <v>231</v>
      </c>
      <c r="M30">
        <f t="shared" ref="M30" si="9">SUM(M6:M29)</f>
        <v>123</v>
      </c>
      <c r="N30">
        <f t="shared" ref="N30" si="10">SUM(N6:N29)</f>
        <v>102</v>
      </c>
      <c r="O30">
        <f t="shared" ref="O30" si="11">SUM(O6:O29)</f>
        <v>634</v>
      </c>
      <c r="P30">
        <f t="shared" ref="P30" si="12">SUM(P6:P29)</f>
        <v>56</v>
      </c>
      <c r="Q30">
        <f t="shared" si="1"/>
        <v>3480</v>
      </c>
    </row>
    <row r="31" spans="1:21" x14ac:dyDescent="0.25">
      <c r="A31" t="s">
        <v>36</v>
      </c>
      <c r="B31">
        <f>SUM(C30:P30)</f>
        <v>3480</v>
      </c>
      <c r="F31" t="s">
        <v>49</v>
      </c>
      <c r="G31" t="s">
        <v>50</v>
      </c>
    </row>
    <row r="32" spans="1:21" x14ac:dyDescent="0.25">
      <c r="C32" t="s">
        <v>46</v>
      </c>
      <c r="F32" t="s">
        <v>47</v>
      </c>
      <c r="G32" t="s">
        <v>48</v>
      </c>
      <c r="J32" t="s">
        <v>60</v>
      </c>
    </row>
    <row r="33" spans="1:13" x14ac:dyDescent="0.25">
      <c r="A33">
        <v>78650</v>
      </c>
      <c r="B33" t="s">
        <v>3</v>
      </c>
      <c r="C33" t="s">
        <v>46</v>
      </c>
      <c r="F33" t="s">
        <v>47</v>
      </c>
      <c r="G33" t="s">
        <v>48</v>
      </c>
      <c r="J33" t="s">
        <v>51</v>
      </c>
    </row>
    <row r="34" spans="1:13" x14ac:dyDescent="0.25">
      <c r="A34">
        <v>707</v>
      </c>
      <c r="B34" t="s">
        <v>4</v>
      </c>
      <c r="C34">
        <f>A34</f>
        <v>707</v>
      </c>
      <c r="D34" s="3">
        <f>C34/$C$46</f>
        <v>0.20316091954022988</v>
      </c>
      <c r="E34" s="4">
        <f>D34</f>
        <v>0.20316091954022988</v>
      </c>
      <c r="F34">
        <v>3</v>
      </c>
      <c r="G34">
        <v>2</v>
      </c>
      <c r="H34">
        <f>C34*F34*G34</f>
        <v>4242</v>
      </c>
      <c r="I34" s="2">
        <f>H34/$H$46</f>
        <v>3.2087745839636916E-2</v>
      </c>
      <c r="J34">
        <v>10</v>
      </c>
      <c r="K34">
        <f>H34*J34</f>
        <v>42420</v>
      </c>
      <c r="L34" s="2">
        <f>K34/$K$46</f>
        <v>5.2693426613037463E-2</v>
      </c>
      <c r="M34" t="s">
        <v>52</v>
      </c>
    </row>
    <row r="35" spans="1:13" x14ac:dyDescent="0.25">
      <c r="A35">
        <v>705</v>
      </c>
      <c r="B35" t="s">
        <v>7</v>
      </c>
      <c r="C35">
        <f t="shared" ref="C35:C45" si="13">A35</f>
        <v>705</v>
      </c>
      <c r="D35" s="3">
        <f t="shared" ref="D35:D45" si="14">C35/$C$46</f>
        <v>0.20258620689655171</v>
      </c>
      <c r="E35" s="4">
        <f>E34+D35</f>
        <v>0.40574712643678157</v>
      </c>
      <c r="F35">
        <v>8</v>
      </c>
      <c r="G35">
        <v>10</v>
      </c>
      <c r="H35">
        <f t="shared" ref="H35:H45" si="15">C35*F35*G35</f>
        <v>56400</v>
      </c>
      <c r="I35" s="2">
        <f t="shared" ref="I35:I45" si="16">H35/$H$46</f>
        <v>0.42662632375189108</v>
      </c>
      <c r="J35">
        <v>7</v>
      </c>
      <c r="K35">
        <f t="shared" ref="K35:K45" si="17">H35*J35</f>
        <v>394800</v>
      </c>
      <c r="L35" s="2">
        <f t="shared" ref="L35:L45" si="18">K35/$K$46</f>
        <v>0.49041406946787341</v>
      </c>
      <c r="M35" t="s">
        <v>53</v>
      </c>
    </row>
    <row r="36" spans="1:13" x14ac:dyDescent="0.25">
      <c r="A36">
        <v>634</v>
      </c>
      <c r="B36" t="s">
        <v>12</v>
      </c>
      <c r="C36">
        <f t="shared" si="13"/>
        <v>634</v>
      </c>
      <c r="D36" s="3">
        <f t="shared" si="14"/>
        <v>0.18218390804597701</v>
      </c>
      <c r="E36" s="4">
        <f t="shared" ref="E36:E45" si="19">E35+D36</f>
        <v>0.58793103448275863</v>
      </c>
      <c r="F36">
        <v>9</v>
      </c>
      <c r="G36">
        <v>1</v>
      </c>
      <c r="H36">
        <f t="shared" si="15"/>
        <v>5706</v>
      </c>
      <c r="I36" s="2">
        <f t="shared" si="16"/>
        <v>4.3161875945537068E-2</v>
      </c>
      <c r="J36">
        <v>1</v>
      </c>
      <c r="K36">
        <f t="shared" si="17"/>
        <v>5706</v>
      </c>
      <c r="L36" s="2">
        <f t="shared" si="18"/>
        <v>7.0878993930691128E-3</v>
      </c>
      <c r="M36" t="s">
        <v>54</v>
      </c>
    </row>
    <row r="37" spans="1:13" x14ac:dyDescent="0.25">
      <c r="A37">
        <v>395</v>
      </c>
      <c r="B37" t="s">
        <v>6</v>
      </c>
      <c r="C37">
        <f t="shared" si="13"/>
        <v>395</v>
      </c>
      <c r="D37" s="3">
        <f t="shared" si="14"/>
        <v>0.11350574712643678</v>
      </c>
      <c r="E37" s="4">
        <f t="shared" si="19"/>
        <v>0.70143678160919543</v>
      </c>
      <c r="F37">
        <v>8</v>
      </c>
      <c r="G37">
        <v>6</v>
      </c>
      <c r="H37">
        <f t="shared" si="15"/>
        <v>18960</v>
      </c>
      <c r="I37" s="2">
        <f t="shared" si="16"/>
        <v>0.14341906202723148</v>
      </c>
      <c r="J37">
        <v>7</v>
      </c>
      <c r="K37">
        <f t="shared" si="17"/>
        <v>132720</v>
      </c>
      <c r="L37" s="2">
        <f t="shared" si="18"/>
        <v>0.16486260207643405</v>
      </c>
      <c r="M37" t="s">
        <v>55</v>
      </c>
    </row>
    <row r="38" spans="1:13" x14ac:dyDescent="0.25">
      <c r="A38">
        <v>256</v>
      </c>
      <c r="B38" t="s">
        <v>9</v>
      </c>
      <c r="C38">
        <f t="shared" si="13"/>
        <v>256</v>
      </c>
      <c r="D38" s="3">
        <f t="shared" si="14"/>
        <v>7.3563218390804597E-2</v>
      </c>
      <c r="E38" s="4">
        <f t="shared" si="19"/>
        <v>0.77500000000000002</v>
      </c>
      <c r="F38">
        <v>6</v>
      </c>
      <c r="G38">
        <v>10</v>
      </c>
      <c r="H38">
        <f t="shared" si="15"/>
        <v>15360</v>
      </c>
      <c r="I38" s="2">
        <f t="shared" si="16"/>
        <v>0.1161875945537065</v>
      </c>
      <c r="J38">
        <v>5</v>
      </c>
      <c r="K38">
        <f t="shared" si="17"/>
        <v>76800</v>
      </c>
      <c r="L38" s="2">
        <f t="shared" si="18"/>
        <v>9.5399697404084799E-2</v>
      </c>
      <c r="M38" t="s">
        <v>56</v>
      </c>
    </row>
    <row r="39" spans="1:13" x14ac:dyDescent="0.25">
      <c r="A39">
        <v>231</v>
      </c>
      <c r="B39" t="s">
        <v>10</v>
      </c>
      <c r="C39">
        <f t="shared" si="13"/>
        <v>231</v>
      </c>
      <c r="D39" s="3">
        <f t="shared" si="14"/>
        <v>6.637931034482758E-2</v>
      </c>
      <c r="E39" s="4">
        <f t="shared" si="19"/>
        <v>0.8413793103448276</v>
      </c>
      <c r="F39">
        <v>6</v>
      </c>
      <c r="G39">
        <v>10</v>
      </c>
      <c r="H39">
        <f t="shared" si="15"/>
        <v>13860</v>
      </c>
      <c r="I39" s="2">
        <f t="shared" si="16"/>
        <v>0.1048411497730711</v>
      </c>
      <c r="J39">
        <v>5</v>
      </c>
      <c r="K39">
        <f t="shared" si="17"/>
        <v>69300</v>
      </c>
      <c r="L39" s="2">
        <f t="shared" si="18"/>
        <v>8.6083320704467142E-2</v>
      </c>
      <c r="M39" t="s">
        <v>56</v>
      </c>
    </row>
    <row r="40" spans="1:13" x14ac:dyDescent="0.25">
      <c r="A40">
        <v>214</v>
      </c>
      <c r="B40" t="s">
        <v>5</v>
      </c>
      <c r="C40">
        <f t="shared" si="13"/>
        <v>214</v>
      </c>
      <c r="D40" s="3">
        <f t="shared" si="14"/>
        <v>6.1494252873563221E-2</v>
      </c>
      <c r="E40" s="4">
        <f t="shared" si="19"/>
        <v>0.90287356321839085</v>
      </c>
      <c r="F40">
        <v>8</v>
      </c>
      <c r="G40">
        <v>2</v>
      </c>
      <c r="H40">
        <f t="shared" si="15"/>
        <v>3424</v>
      </c>
      <c r="I40" s="2">
        <f t="shared" si="16"/>
        <v>2.5900151285930408E-2</v>
      </c>
      <c r="J40">
        <v>10</v>
      </c>
      <c r="K40">
        <f t="shared" si="17"/>
        <v>34240</v>
      </c>
      <c r="L40" s="2">
        <f t="shared" si="18"/>
        <v>4.253236509265447E-2</v>
      </c>
      <c r="M40" t="s">
        <v>52</v>
      </c>
    </row>
    <row r="41" spans="1:13" x14ac:dyDescent="0.25">
      <c r="A41">
        <v>123</v>
      </c>
      <c r="B41" t="s">
        <v>8</v>
      </c>
      <c r="C41">
        <f t="shared" si="13"/>
        <v>123</v>
      </c>
      <c r="D41" s="3">
        <f t="shared" si="14"/>
        <v>3.5344827586206898E-2</v>
      </c>
      <c r="E41" s="4">
        <f t="shared" si="19"/>
        <v>0.93821839080459779</v>
      </c>
      <c r="F41">
        <v>6</v>
      </c>
      <c r="G41">
        <v>10</v>
      </c>
      <c r="H41">
        <f t="shared" si="15"/>
        <v>7380</v>
      </c>
      <c r="I41" s="2">
        <f t="shared" si="16"/>
        <v>5.582450832072617E-2</v>
      </c>
      <c r="J41">
        <v>5</v>
      </c>
      <c r="K41">
        <f t="shared" si="17"/>
        <v>36900</v>
      </c>
      <c r="L41" s="2">
        <f t="shared" si="18"/>
        <v>4.5836573362118868E-2</v>
      </c>
      <c r="M41" t="s">
        <v>56</v>
      </c>
    </row>
    <row r="42" spans="1:13" x14ac:dyDescent="0.25">
      <c r="A42">
        <v>102</v>
      </c>
      <c r="B42" t="s">
        <v>11</v>
      </c>
      <c r="C42">
        <f t="shared" si="13"/>
        <v>102</v>
      </c>
      <c r="D42" s="3">
        <f t="shared" si="14"/>
        <v>2.9310344827586206E-2</v>
      </c>
      <c r="E42" s="4">
        <f t="shared" si="19"/>
        <v>0.967528735632184</v>
      </c>
      <c r="F42">
        <v>9</v>
      </c>
      <c r="G42">
        <v>6</v>
      </c>
      <c r="H42">
        <f t="shared" si="15"/>
        <v>5508</v>
      </c>
      <c r="I42" s="2">
        <f t="shared" si="16"/>
        <v>4.1664145234493195E-2</v>
      </c>
      <c r="J42">
        <v>1</v>
      </c>
      <c r="K42">
        <f t="shared" si="17"/>
        <v>5508</v>
      </c>
      <c r="L42" s="2">
        <f t="shared" si="18"/>
        <v>6.8419470481992069E-3</v>
      </c>
      <c r="M42" t="s">
        <v>54</v>
      </c>
    </row>
    <row r="43" spans="1:13" x14ac:dyDescent="0.25">
      <c r="A43">
        <v>56</v>
      </c>
      <c r="B43" t="s">
        <v>13</v>
      </c>
      <c r="C43">
        <f t="shared" si="13"/>
        <v>56</v>
      </c>
      <c r="D43" s="3">
        <f t="shared" si="14"/>
        <v>1.6091954022988506E-2</v>
      </c>
      <c r="E43" s="4">
        <f t="shared" si="19"/>
        <v>0.98362068965517246</v>
      </c>
      <c r="F43">
        <v>1</v>
      </c>
      <c r="G43">
        <v>5</v>
      </c>
      <c r="H43">
        <f t="shared" si="15"/>
        <v>280</v>
      </c>
      <c r="I43" s="2">
        <f t="shared" si="16"/>
        <v>2.118003025718608E-3</v>
      </c>
      <c r="J43">
        <v>10</v>
      </c>
      <c r="K43">
        <f t="shared" si="17"/>
        <v>2800</v>
      </c>
      <c r="L43" s="2">
        <f t="shared" si="18"/>
        <v>3.478113967857258E-3</v>
      </c>
      <c r="M43" t="s">
        <v>57</v>
      </c>
    </row>
    <row r="44" spans="1:13" x14ac:dyDescent="0.25">
      <c r="A44">
        <v>52</v>
      </c>
      <c r="B44" t="s">
        <v>14</v>
      </c>
      <c r="C44">
        <f t="shared" si="13"/>
        <v>52</v>
      </c>
      <c r="D44" s="3">
        <f t="shared" si="14"/>
        <v>1.4942528735632184E-2</v>
      </c>
      <c r="E44" s="4">
        <f t="shared" si="19"/>
        <v>0.99856321839080464</v>
      </c>
      <c r="F44">
        <v>3</v>
      </c>
      <c r="G44">
        <v>5</v>
      </c>
      <c r="H44">
        <f t="shared" si="15"/>
        <v>780</v>
      </c>
      <c r="I44" s="2">
        <f t="shared" si="16"/>
        <v>5.9001512859304089E-3</v>
      </c>
      <c r="J44">
        <v>3</v>
      </c>
      <c r="K44">
        <f t="shared" si="17"/>
        <v>2340</v>
      </c>
      <c r="L44" s="2">
        <f t="shared" si="18"/>
        <v>2.9067095302807086E-3</v>
      </c>
      <c r="M44" t="s">
        <v>58</v>
      </c>
    </row>
    <row r="45" spans="1:13" x14ac:dyDescent="0.25">
      <c r="A45">
        <v>5</v>
      </c>
      <c r="B45" t="s">
        <v>15</v>
      </c>
      <c r="C45">
        <f t="shared" si="13"/>
        <v>5</v>
      </c>
      <c r="D45" s="3">
        <f t="shared" si="14"/>
        <v>1.4367816091954023E-3</v>
      </c>
      <c r="E45" s="4">
        <f t="shared" si="19"/>
        <v>1</v>
      </c>
      <c r="F45">
        <v>6</v>
      </c>
      <c r="G45">
        <v>10</v>
      </c>
      <c r="H45">
        <f t="shared" si="15"/>
        <v>300</v>
      </c>
      <c r="I45" s="2">
        <f t="shared" si="16"/>
        <v>2.2692889561270802E-3</v>
      </c>
      <c r="J45">
        <v>5</v>
      </c>
      <c r="K45">
        <f t="shared" si="17"/>
        <v>1500</v>
      </c>
      <c r="L45" s="2">
        <f t="shared" si="18"/>
        <v>1.8632753399235311E-3</v>
      </c>
      <c r="M45" t="s">
        <v>59</v>
      </c>
    </row>
    <row r="46" spans="1:13" x14ac:dyDescent="0.25">
      <c r="C46">
        <f>SUM(C34:C45)</f>
        <v>3480</v>
      </c>
      <c r="H46">
        <f>SUM(H34:H45)</f>
        <v>132200</v>
      </c>
      <c r="K46">
        <f>SUM(K34:K45)</f>
        <v>805034</v>
      </c>
    </row>
    <row r="48" spans="1:13" x14ac:dyDescent="0.25">
      <c r="J48" s="2"/>
      <c r="K48" s="2"/>
      <c r="L48" s="2"/>
    </row>
    <row r="49" spans="8:14" x14ac:dyDescent="0.25">
      <c r="H49">
        <v>2</v>
      </c>
      <c r="I49" t="s">
        <v>7</v>
      </c>
      <c r="J49" s="2">
        <v>0.42662632375189102</v>
      </c>
      <c r="K49" s="2"/>
      <c r="L49" s="2" t="s">
        <v>7</v>
      </c>
      <c r="M49" s="5">
        <v>0.49041406946787341</v>
      </c>
      <c r="N49" s="5">
        <f>M49</f>
        <v>0.49041406946787341</v>
      </c>
    </row>
    <row r="50" spans="8:14" x14ac:dyDescent="0.25">
      <c r="H50">
        <v>3</v>
      </c>
      <c r="I50" t="s">
        <v>6</v>
      </c>
      <c r="J50" s="2">
        <v>0.14341906202723148</v>
      </c>
      <c r="K50" s="2"/>
      <c r="L50" s="2" t="s">
        <v>6</v>
      </c>
      <c r="M50" s="5">
        <v>0.16486260207643405</v>
      </c>
      <c r="N50" s="5">
        <f>N49+M50</f>
        <v>0.65527667154430747</v>
      </c>
    </row>
    <row r="51" spans="8:14" x14ac:dyDescent="0.25">
      <c r="H51">
        <v>4</v>
      </c>
      <c r="I51" t="s">
        <v>9</v>
      </c>
      <c r="J51" s="2">
        <v>0.1161875945537065</v>
      </c>
      <c r="K51" s="2"/>
      <c r="L51" s="2" t="s">
        <v>9</v>
      </c>
      <c r="M51" s="5">
        <v>9.5399697404084799E-2</v>
      </c>
      <c r="N51" s="5">
        <f t="shared" ref="N51:N60" si="20">N50+M51</f>
        <v>0.75067636894839229</v>
      </c>
    </row>
    <row r="52" spans="8:14" x14ac:dyDescent="0.25">
      <c r="H52">
        <v>5</v>
      </c>
      <c r="I52" t="s">
        <v>10</v>
      </c>
      <c r="J52" s="2">
        <v>0.1048411497730711</v>
      </c>
      <c r="K52" s="2"/>
      <c r="L52" s="2" t="s">
        <v>10</v>
      </c>
      <c r="M52" s="5">
        <v>8.6083320704467142E-2</v>
      </c>
      <c r="N52" s="5">
        <f t="shared" si="20"/>
        <v>0.83675968965285941</v>
      </c>
    </row>
    <row r="53" spans="8:14" x14ac:dyDescent="0.25">
      <c r="H53">
        <v>6</v>
      </c>
      <c r="I53" t="s">
        <v>8</v>
      </c>
      <c r="J53" s="2">
        <v>5.582450832072617E-2</v>
      </c>
      <c r="K53" s="2"/>
      <c r="L53" s="2" t="s">
        <v>4</v>
      </c>
      <c r="M53" s="5">
        <v>5.2693426613037463E-2</v>
      </c>
      <c r="N53" s="5">
        <f t="shared" si="20"/>
        <v>0.88945311626589685</v>
      </c>
    </row>
    <row r="54" spans="8:14" x14ac:dyDescent="0.25">
      <c r="H54">
        <v>7</v>
      </c>
      <c r="I54" t="s">
        <v>12</v>
      </c>
      <c r="J54" s="2">
        <v>4.3161875945537068E-2</v>
      </c>
      <c r="K54" s="2"/>
      <c r="L54" s="2" t="s">
        <v>8</v>
      </c>
      <c r="M54" s="5">
        <v>4.5836573362118868E-2</v>
      </c>
      <c r="N54" s="5">
        <f t="shared" si="20"/>
        <v>0.93528968962801573</v>
      </c>
    </row>
    <row r="55" spans="8:14" x14ac:dyDescent="0.25">
      <c r="H55">
        <v>8</v>
      </c>
      <c r="I55" t="s">
        <v>11</v>
      </c>
      <c r="J55" s="2">
        <v>4.1664145234493195E-2</v>
      </c>
      <c r="K55" s="2"/>
      <c r="L55" s="2" t="s">
        <v>5</v>
      </c>
      <c r="M55" s="5">
        <v>4.253236509265447E-2</v>
      </c>
      <c r="N55" s="5">
        <f t="shared" si="20"/>
        <v>0.97782205472067019</v>
      </c>
    </row>
    <row r="56" spans="8:14" x14ac:dyDescent="0.25">
      <c r="H56">
        <v>9</v>
      </c>
      <c r="I56" t="s">
        <v>4</v>
      </c>
      <c r="J56" s="2">
        <v>3.2087745839636916E-2</v>
      </c>
      <c r="K56" s="2"/>
      <c r="L56" s="2" t="s">
        <v>12</v>
      </c>
      <c r="M56" s="5">
        <v>7.0878993930691128E-3</v>
      </c>
      <c r="N56" s="5">
        <f t="shared" si="20"/>
        <v>0.98490995411373927</v>
      </c>
    </row>
    <row r="57" spans="8:14" x14ac:dyDescent="0.25">
      <c r="H57">
        <v>10</v>
      </c>
      <c r="I57" t="s">
        <v>5</v>
      </c>
      <c r="J57" s="2">
        <v>2.5900151285930408E-2</v>
      </c>
      <c r="K57" s="2"/>
      <c r="L57" s="2" t="s">
        <v>11</v>
      </c>
      <c r="M57" s="5">
        <v>6.8419470481992069E-3</v>
      </c>
      <c r="N57" s="5">
        <f t="shared" si="20"/>
        <v>0.99175190116193845</v>
      </c>
    </row>
    <row r="58" spans="8:14" x14ac:dyDescent="0.25">
      <c r="H58">
        <v>11</v>
      </c>
      <c r="I58" t="s">
        <v>14</v>
      </c>
      <c r="J58" s="2">
        <v>5.9001512859304089E-3</v>
      </c>
      <c r="K58" s="2"/>
      <c r="L58" s="2" t="s">
        <v>13</v>
      </c>
      <c r="M58" s="5">
        <v>3.478113967857258E-3</v>
      </c>
      <c r="N58" s="5">
        <f t="shared" si="20"/>
        <v>0.9952300151297957</v>
      </c>
    </row>
    <row r="59" spans="8:14" x14ac:dyDescent="0.25">
      <c r="H59">
        <v>12</v>
      </c>
      <c r="I59" t="s">
        <v>15</v>
      </c>
      <c r="J59" s="2">
        <v>2.2692889561270802E-3</v>
      </c>
      <c r="K59" s="2"/>
      <c r="L59" s="2" t="s">
        <v>14</v>
      </c>
      <c r="M59" s="5">
        <v>2.9067095302807086E-3</v>
      </c>
      <c r="N59" s="5">
        <f t="shared" si="20"/>
        <v>0.99813672466007641</v>
      </c>
    </row>
    <row r="60" spans="8:14" x14ac:dyDescent="0.25">
      <c r="H60">
        <v>13</v>
      </c>
      <c r="I60" t="s">
        <v>13</v>
      </c>
      <c r="J60" s="2">
        <v>2.118003025718608E-3</v>
      </c>
      <c r="K60" s="2"/>
      <c r="L60" s="2" t="s">
        <v>15</v>
      </c>
      <c r="M60" s="5">
        <v>1.8632753399235311E-3</v>
      </c>
      <c r="N60" s="5">
        <f t="shared" si="20"/>
        <v>0.99999999999999989</v>
      </c>
    </row>
  </sheetData>
  <sortState ref="L49:M60">
    <sortCondition descending="1" ref="M49"/>
  </sortState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8"/>
  <sheetViews>
    <sheetView topLeftCell="L5" workbookViewId="0">
      <selection activeCell="L25" sqref="L25"/>
    </sheetView>
  </sheetViews>
  <sheetFormatPr defaultRowHeight="15" x14ac:dyDescent="0.25"/>
  <cols>
    <col min="2" max="2" width="18.28515625" customWidth="1"/>
    <col min="3" max="3" width="24.85546875" customWidth="1"/>
    <col min="4" max="4" width="33.42578125" customWidth="1"/>
    <col min="5" max="5" width="14.28515625" customWidth="1"/>
    <col min="6" max="6" width="13.42578125" customWidth="1"/>
    <col min="7" max="7" width="15" bestFit="1" customWidth="1"/>
    <col min="9" max="9" width="37.140625" bestFit="1" customWidth="1"/>
    <col min="10" max="10" width="43.5703125" customWidth="1"/>
    <col min="11" max="12" width="40.5703125" customWidth="1"/>
    <col min="13" max="13" width="17.42578125" customWidth="1"/>
    <col min="21" max="21" width="20.5703125" bestFit="1" customWidth="1"/>
  </cols>
  <sheetData>
    <row r="2" spans="1:24" x14ac:dyDescent="0.25">
      <c r="A2" s="1" t="s">
        <v>2</v>
      </c>
      <c r="B2" s="1" t="s">
        <v>3</v>
      </c>
      <c r="C2" t="s">
        <v>4</v>
      </c>
      <c r="D2" t="s">
        <v>14</v>
      </c>
      <c r="E2" t="s">
        <v>15</v>
      </c>
      <c r="F2" t="s">
        <v>5</v>
      </c>
      <c r="G2" t="s">
        <v>6</v>
      </c>
      <c r="H2" t="s">
        <v>7</v>
      </c>
      <c r="I2" t="s">
        <v>9</v>
      </c>
      <c r="J2" t="s">
        <v>10</v>
      </c>
      <c r="K2" t="s">
        <v>8</v>
      </c>
      <c r="L2" t="s">
        <v>11</v>
      </c>
      <c r="M2" t="s">
        <v>12</v>
      </c>
      <c r="N2" t="s">
        <v>13</v>
      </c>
      <c r="O2" t="s">
        <v>37</v>
      </c>
      <c r="P2" t="s">
        <v>38</v>
      </c>
      <c r="Q2" t="s">
        <v>43</v>
      </c>
      <c r="R2" t="s">
        <v>44</v>
      </c>
      <c r="S2" t="s">
        <v>45</v>
      </c>
      <c r="T2" t="s">
        <v>39</v>
      </c>
      <c r="U2">
        <f>TRUNC(B27/24)</f>
        <v>3337</v>
      </c>
      <c r="V2" t="s">
        <v>43</v>
      </c>
      <c r="W2" t="s">
        <v>44</v>
      </c>
      <c r="X2" t="s">
        <v>45</v>
      </c>
    </row>
    <row r="3" spans="1:24" x14ac:dyDescent="0.25">
      <c r="A3" s="1">
        <v>1</v>
      </c>
      <c r="B3" s="1">
        <v>2929</v>
      </c>
      <c r="C3">
        <v>3</v>
      </c>
      <c r="D3">
        <v>2</v>
      </c>
      <c r="E3">
        <v>0</v>
      </c>
      <c r="F3">
        <v>0</v>
      </c>
      <c r="I3">
        <v>26</v>
      </c>
      <c r="K3">
        <v>0</v>
      </c>
      <c r="L3">
        <v>0</v>
      </c>
      <c r="M3">
        <v>20</v>
      </c>
      <c r="N3">
        <v>0</v>
      </c>
      <c r="O3">
        <f>SUM(C3:N3)</f>
        <v>51</v>
      </c>
      <c r="P3">
        <f>O3/B3</f>
        <v>1.7412086036189826E-2</v>
      </c>
      <c r="Q3">
        <f>U4</f>
        <v>2.8853260378524587E-3</v>
      </c>
      <c r="R3">
        <v>0</v>
      </c>
      <c r="S3">
        <f>U3</f>
        <v>1.1359664452988466E-3</v>
      </c>
      <c r="T3" t="s">
        <v>40</v>
      </c>
      <c r="U3" s="6">
        <f>O27/B27</f>
        <v>1.1359664452988466E-3</v>
      </c>
    </row>
    <row r="4" spans="1:24" x14ac:dyDescent="0.25">
      <c r="A4" s="1">
        <v>2</v>
      </c>
      <c r="B4" s="1">
        <v>3296</v>
      </c>
      <c r="C4">
        <v>0</v>
      </c>
      <c r="D4">
        <v>0</v>
      </c>
      <c r="E4">
        <v>0</v>
      </c>
      <c r="L4">
        <v>2</v>
      </c>
      <c r="M4">
        <v>7</v>
      </c>
      <c r="O4">
        <v>2</v>
      </c>
      <c r="P4">
        <f t="shared" ref="P4:P10" si="0">O4/B4</f>
        <v>6.0679611650485432E-4</v>
      </c>
      <c r="Q4">
        <f>Q3</f>
        <v>2.8853260378524587E-3</v>
      </c>
      <c r="R4">
        <v>0</v>
      </c>
      <c r="S4">
        <f t="shared" ref="R4:S19" si="1">S3</f>
        <v>1.1359664452988466E-3</v>
      </c>
      <c r="T4" t="s">
        <v>41</v>
      </c>
      <c r="U4" s="6">
        <f>$U$3+3*(SQRT(($U$3*(1-$U$3))/$U$2))</f>
        <v>2.8853260378524587E-3</v>
      </c>
    </row>
    <row r="5" spans="1:24" x14ac:dyDescent="0.25">
      <c r="A5" s="1">
        <v>3</v>
      </c>
      <c r="B5" s="1">
        <v>3302</v>
      </c>
      <c r="C5">
        <v>0</v>
      </c>
      <c r="D5">
        <v>0</v>
      </c>
      <c r="E5">
        <v>0</v>
      </c>
      <c r="L5">
        <v>1</v>
      </c>
      <c r="M5">
        <v>4</v>
      </c>
      <c r="O5">
        <f>SUM(C5:N5)</f>
        <v>5</v>
      </c>
      <c r="P5">
        <f t="shared" si="0"/>
        <v>1.5142337976983646E-3</v>
      </c>
      <c r="Q5">
        <f t="shared" ref="Q5:S26" si="2">Q4</f>
        <v>2.8853260378524587E-3</v>
      </c>
      <c r="R5">
        <v>0</v>
      </c>
      <c r="S5">
        <f t="shared" si="1"/>
        <v>1.1359664452988466E-3</v>
      </c>
      <c r="T5" t="s">
        <v>42</v>
      </c>
      <c r="U5" s="6">
        <f>$U$3-3*(SQRT(($U$3*(1-$U$3))/$U$2))</f>
        <v>-6.1339314725476529E-4</v>
      </c>
    </row>
    <row r="6" spans="1:24" x14ac:dyDescent="0.25">
      <c r="A6" s="1">
        <v>4</v>
      </c>
      <c r="B6" s="1">
        <v>3265</v>
      </c>
      <c r="C6">
        <v>0</v>
      </c>
      <c r="D6">
        <v>0</v>
      </c>
      <c r="E6">
        <v>0</v>
      </c>
      <c r="L6">
        <v>1</v>
      </c>
      <c r="M6">
        <v>2</v>
      </c>
      <c r="O6">
        <f>SUM(C6:N6)</f>
        <v>3</v>
      </c>
      <c r="P6">
        <f t="shared" si="0"/>
        <v>9.1883614088820824E-4</v>
      </c>
      <c r="Q6">
        <f t="shared" si="2"/>
        <v>2.8853260378524587E-3</v>
      </c>
      <c r="R6">
        <v>0</v>
      </c>
      <c r="S6">
        <f t="shared" si="1"/>
        <v>1.1359664452988466E-3</v>
      </c>
    </row>
    <row r="7" spans="1:24" x14ac:dyDescent="0.25">
      <c r="A7" s="1">
        <v>5</v>
      </c>
      <c r="B7" s="1">
        <v>3406</v>
      </c>
      <c r="C7">
        <v>2</v>
      </c>
      <c r="D7">
        <v>0</v>
      </c>
      <c r="E7">
        <v>0</v>
      </c>
      <c r="F7">
        <v>1</v>
      </c>
      <c r="L7">
        <v>1</v>
      </c>
      <c r="M7">
        <v>1</v>
      </c>
      <c r="O7">
        <f>SUM(C7:N7)</f>
        <v>5</v>
      </c>
      <c r="P7">
        <f t="shared" si="0"/>
        <v>1.467997651203758E-3</v>
      </c>
      <c r="Q7">
        <f t="shared" si="2"/>
        <v>2.8853260378524587E-3</v>
      </c>
      <c r="R7">
        <v>0</v>
      </c>
      <c r="S7">
        <f t="shared" si="1"/>
        <v>1.1359664452988466E-3</v>
      </c>
    </row>
    <row r="8" spans="1:24" x14ac:dyDescent="0.25">
      <c r="A8" s="1">
        <v>6</v>
      </c>
      <c r="B8" s="1">
        <v>3381</v>
      </c>
      <c r="C8">
        <v>0</v>
      </c>
      <c r="D8">
        <v>0</v>
      </c>
      <c r="E8">
        <v>0</v>
      </c>
      <c r="K8">
        <v>0</v>
      </c>
      <c r="L8">
        <v>2</v>
      </c>
      <c r="M8">
        <v>3</v>
      </c>
      <c r="O8">
        <f>SUM(C8:N8)</f>
        <v>5</v>
      </c>
      <c r="P8">
        <f t="shared" si="0"/>
        <v>1.4788524105294291E-3</v>
      </c>
      <c r="Q8">
        <f t="shared" si="2"/>
        <v>2.8853260378524587E-3</v>
      </c>
      <c r="R8">
        <v>0</v>
      </c>
      <c r="S8">
        <f t="shared" si="1"/>
        <v>1.1359664452988466E-3</v>
      </c>
    </row>
    <row r="9" spans="1:24" x14ac:dyDescent="0.25">
      <c r="A9" s="1">
        <v>7</v>
      </c>
      <c r="B9" s="1">
        <v>3279</v>
      </c>
      <c r="C9">
        <v>1</v>
      </c>
      <c r="D9">
        <v>0</v>
      </c>
      <c r="E9">
        <v>0</v>
      </c>
      <c r="L9">
        <v>1</v>
      </c>
      <c r="M9">
        <v>1</v>
      </c>
      <c r="O9">
        <f>SUM(C9:N9)</f>
        <v>3</v>
      </c>
      <c r="P9">
        <f t="shared" si="0"/>
        <v>9.1491308325709062E-4</v>
      </c>
      <c r="Q9">
        <f t="shared" si="2"/>
        <v>2.8853260378524587E-3</v>
      </c>
      <c r="R9">
        <v>0</v>
      </c>
      <c r="S9">
        <f t="shared" si="1"/>
        <v>1.1359664452988466E-3</v>
      </c>
    </row>
    <row r="10" spans="1:24" x14ac:dyDescent="0.25">
      <c r="A10" s="1">
        <v>8</v>
      </c>
      <c r="B10" s="1">
        <v>3294</v>
      </c>
      <c r="C10">
        <v>0</v>
      </c>
      <c r="D10">
        <v>0</v>
      </c>
      <c r="E10">
        <v>0</v>
      </c>
      <c r="L10">
        <v>2</v>
      </c>
      <c r="M10">
        <v>5</v>
      </c>
      <c r="O10">
        <f>SUM(C10:N10)</f>
        <v>7</v>
      </c>
      <c r="P10">
        <f t="shared" si="0"/>
        <v>2.1250758955676987E-3</v>
      </c>
      <c r="Q10">
        <f t="shared" si="2"/>
        <v>2.8853260378524587E-3</v>
      </c>
      <c r="R10">
        <v>0</v>
      </c>
      <c r="S10">
        <f t="shared" si="1"/>
        <v>1.1359664452988466E-3</v>
      </c>
    </row>
    <row r="11" spans="1:24" x14ac:dyDescent="0.25">
      <c r="A11" s="1">
        <v>9</v>
      </c>
      <c r="B11" s="1">
        <v>3300</v>
      </c>
      <c r="C11">
        <v>1</v>
      </c>
      <c r="D11">
        <v>0</v>
      </c>
      <c r="E11">
        <v>0</v>
      </c>
      <c r="F11">
        <v>1</v>
      </c>
      <c r="L11">
        <v>2</v>
      </c>
      <c r="M11">
        <v>3</v>
      </c>
      <c r="O11">
        <f>SUM(C11:N11)</f>
        <v>7</v>
      </c>
      <c r="P11">
        <f t="shared" ref="P4:P26" si="3">O11/B11</f>
        <v>2.1212121212121214E-3</v>
      </c>
      <c r="Q11">
        <f t="shared" si="2"/>
        <v>2.8853260378524587E-3</v>
      </c>
      <c r="R11">
        <v>0</v>
      </c>
      <c r="S11">
        <f t="shared" si="1"/>
        <v>1.1359664452988466E-3</v>
      </c>
    </row>
    <row r="12" spans="1:24" x14ac:dyDescent="0.25">
      <c r="A12" s="1">
        <v>10</v>
      </c>
      <c r="B12" s="1">
        <v>3466</v>
      </c>
      <c r="C12">
        <v>0</v>
      </c>
      <c r="D12">
        <v>0</v>
      </c>
      <c r="E12">
        <v>0</v>
      </c>
      <c r="K12">
        <v>1</v>
      </c>
      <c r="L12">
        <v>2</v>
      </c>
      <c r="M12">
        <v>6</v>
      </c>
      <c r="O12">
        <f>SUM(C12:N12)</f>
        <v>9</v>
      </c>
      <c r="P12">
        <f t="shared" si="3"/>
        <v>2.59665320253895E-3</v>
      </c>
      <c r="Q12">
        <f t="shared" si="2"/>
        <v>2.8853260378524587E-3</v>
      </c>
      <c r="R12">
        <v>0</v>
      </c>
      <c r="S12">
        <f t="shared" si="1"/>
        <v>1.1359664452988466E-3</v>
      </c>
    </row>
    <row r="13" spans="1:24" x14ac:dyDescent="0.25">
      <c r="A13" s="1">
        <v>11</v>
      </c>
      <c r="B13" s="1">
        <v>3352</v>
      </c>
      <c r="C13">
        <v>0</v>
      </c>
      <c r="D13">
        <v>0</v>
      </c>
      <c r="E13">
        <v>0</v>
      </c>
      <c r="L13">
        <v>1</v>
      </c>
      <c r="M13">
        <v>1</v>
      </c>
      <c r="O13">
        <f>SUM(C13:N13)</f>
        <v>2</v>
      </c>
      <c r="P13">
        <f t="shared" si="3"/>
        <v>5.966587112171838E-4</v>
      </c>
      <c r="Q13">
        <f t="shared" si="2"/>
        <v>2.8853260378524587E-3</v>
      </c>
      <c r="R13">
        <v>0</v>
      </c>
      <c r="S13">
        <f t="shared" si="1"/>
        <v>1.1359664452988466E-3</v>
      </c>
    </row>
    <row r="14" spans="1:24" x14ac:dyDescent="0.25">
      <c r="A14" s="1">
        <v>12</v>
      </c>
      <c r="B14" s="1">
        <v>3284</v>
      </c>
      <c r="C14">
        <v>0</v>
      </c>
      <c r="D14">
        <v>0</v>
      </c>
      <c r="E14">
        <v>0</v>
      </c>
      <c r="L14">
        <v>0</v>
      </c>
      <c r="M14">
        <v>7</v>
      </c>
      <c r="O14">
        <f>SUM(C14:N14)</f>
        <v>7</v>
      </c>
      <c r="P14">
        <f t="shared" si="3"/>
        <v>2.1315468940316688E-3</v>
      </c>
      <c r="Q14">
        <f t="shared" si="2"/>
        <v>2.8853260378524587E-3</v>
      </c>
      <c r="R14">
        <v>0</v>
      </c>
      <c r="S14">
        <f t="shared" si="1"/>
        <v>1.1359664452988466E-3</v>
      </c>
    </row>
    <row r="15" spans="1:24" x14ac:dyDescent="0.25">
      <c r="A15" s="1">
        <v>13</v>
      </c>
      <c r="B15" s="1">
        <v>3304</v>
      </c>
      <c r="C15">
        <v>2</v>
      </c>
      <c r="D15">
        <v>0</v>
      </c>
      <c r="E15">
        <v>0</v>
      </c>
      <c r="F15">
        <v>0</v>
      </c>
      <c r="L15">
        <v>2</v>
      </c>
      <c r="M15">
        <v>1</v>
      </c>
      <c r="O15">
        <f>SUM(C15:N15)</f>
        <v>5</v>
      </c>
      <c r="P15">
        <f t="shared" si="3"/>
        <v>1.5133171912832929E-3</v>
      </c>
      <c r="Q15">
        <f t="shared" si="2"/>
        <v>2.8853260378524587E-3</v>
      </c>
      <c r="R15">
        <v>0</v>
      </c>
      <c r="S15">
        <f t="shared" si="1"/>
        <v>1.1359664452988466E-3</v>
      </c>
    </row>
    <row r="16" spans="1:24" x14ac:dyDescent="0.25">
      <c r="A16" s="1">
        <v>14</v>
      </c>
      <c r="B16" s="1">
        <v>3494</v>
      </c>
      <c r="C16">
        <v>0</v>
      </c>
      <c r="D16">
        <v>0</v>
      </c>
      <c r="E16">
        <v>0</v>
      </c>
      <c r="I16">
        <v>1</v>
      </c>
      <c r="L16">
        <v>1</v>
      </c>
      <c r="M16">
        <v>4</v>
      </c>
      <c r="O16">
        <f>SUM(C16:N16)</f>
        <v>6</v>
      </c>
      <c r="P16">
        <f t="shared" si="3"/>
        <v>1.7172295363480253E-3</v>
      </c>
      <c r="Q16">
        <f t="shared" si="2"/>
        <v>2.8853260378524587E-3</v>
      </c>
      <c r="R16">
        <v>0</v>
      </c>
      <c r="S16">
        <f t="shared" si="1"/>
        <v>1.1359664452988466E-3</v>
      </c>
    </row>
    <row r="17" spans="1:19" x14ac:dyDescent="0.25">
      <c r="A17" s="1">
        <v>15</v>
      </c>
      <c r="B17" s="1">
        <v>3326</v>
      </c>
      <c r="C17">
        <v>0</v>
      </c>
      <c r="D17">
        <v>0</v>
      </c>
      <c r="E17">
        <v>0</v>
      </c>
      <c r="L17">
        <v>0</v>
      </c>
      <c r="M17">
        <v>1</v>
      </c>
      <c r="O17">
        <f>SUM(C17:N17)</f>
        <v>1</v>
      </c>
      <c r="P17">
        <f t="shared" si="3"/>
        <v>3.0066145520144319E-4</v>
      </c>
      <c r="Q17">
        <f t="shared" si="2"/>
        <v>2.8853260378524587E-3</v>
      </c>
      <c r="R17">
        <f t="shared" si="1"/>
        <v>0</v>
      </c>
      <c r="S17">
        <f t="shared" si="1"/>
        <v>1.1359664452988466E-3</v>
      </c>
    </row>
    <row r="18" spans="1:19" x14ac:dyDescent="0.25">
      <c r="A18" s="1">
        <v>16</v>
      </c>
      <c r="B18" s="1">
        <v>3317</v>
      </c>
      <c r="C18">
        <v>1</v>
      </c>
      <c r="D18">
        <v>0</v>
      </c>
      <c r="E18">
        <v>0</v>
      </c>
      <c r="K18">
        <v>1</v>
      </c>
      <c r="L18">
        <v>2</v>
      </c>
      <c r="M18">
        <v>3</v>
      </c>
      <c r="O18">
        <f>SUM(C18:N18)</f>
        <v>7</v>
      </c>
      <c r="P18">
        <f t="shared" si="3"/>
        <v>2.1103406692794696E-3</v>
      </c>
      <c r="Q18">
        <f t="shared" si="2"/>
        <v>2.8853260378524587E-3</v>
      </c>
      <c r="R18">
        <f t="shared" si="1"/>
        <v>0</v>
      </c>
      <c r="S18">
        <f t="shared" si="1"/>
        <v>1.1359664452988466E-3</v>
      </c>
    </row>
    <row r="19" spans="1:19" x14ac:dyDescent="0.25">
      <c r="A19" s="1">
        <v>17</v>
      </c>
      <c r="B19" s="1">
        <v>3293</v>
      </c>
      <c r="D19">
        <v>0</v>
      </c>
      <c r="E19">
        <v>0</v>
      </c>
      <c r="L19">
        <v>2</v>
      </c>
      <c r="M19">
        <v>4</v>
      </c>
      <c r="O19">
        <f>SUM(C19:N19)</f>
        <v>6</v>
      </c>
      <c r="P19">
        <f t="shared" si="3"/>
        <v>1.8220467658669906E-3</v>
      </c>
      <c r="Q19">
        <f t="shared" si="2"/>
        <v>2.8853260378524587E-3</v>
      </c>
      <c r="R19">
        <f t="shared" si="1"/>
        <v>0</v>
      </c>
      <c r="S19">
        <f t="shared" si="1"/>
        <v>1.1359664452988466E-3</v>
      </c>
    </row>
    <row r="20" spans="1:19" x14ac:dyDescent="0.25">
      <c r="A20" s="1">
        <v>18</v>
      </c>
      <c r="B20" s="1">
        <v>3412</v>
      </c>
      <c r="C20">
        <v>0</v>
      </c>
      <c r="D20">
        <v>0</v>
      </c>
      <c r="E20">
        <v>0</v>
      </c>
      <c r="L20">
        <v>2</v>
      </c>
      <c r="M20">
        <v>1</v>
      </c>
      <c r="O20">
        <f>SUM(C20:N20)</f>
        <v>3</v>
      </c>
      <c r="P20">
        <f t="shared" si="3"/>
        <v>8.7924970691676441E-4</v>
      </c>
      <c r="Q20">
        <f t="shared" si="2"/>
        <v>2.8853260378524587E-3</v>
      </c>
      <c r="R20">
        <f t="shared" si="2"/>
        <v>0</v>
      </c>
      <c r="S20">
        <f t="shared" si="2"/>
        <v>1.1359664452988466E-3</v>
      </c>
    </row>
    <row r="21" spans="1:19" x14ac:dyDescent="0.25">
      <c r="A21" s="1">
        <v>19</v>
      </c>
      <c r="B21" s="1">
        <v>3469</v>
      </c>
      <c r="C21">
        <v>0</v>
      </c>
      <c r="D21">
        <v>0</v>
      </c>
      <c r="E21">
        <v>0</v>
      </c>
      <c r="L21">
        <v>2</v>
      </c>
      <c r="M21">
        <v>3</v>
      </c>
      <c r="N21">
        <v>0</v>
      </c>
      <c r="O21">
        <f>SUM(C21:N21)</f>
        <v>5</v>
      </c>
      <c r="P21">
        <f t="shared" si="3"/>
        <v>1.4413375612568463E-3</v>
      </c>
      <c r="Q21">
        <f t="shared" si="2"/>
        <v>2.8853260378524587E-3</v>
      </c>
      <c r="R21">
        <f t="shared" si="2"/>
        <v>0</v>
      </c>
      <c r="S21">
        <f t="shared" si="2"/>
        <v>1.1359664452988466E-3</v>
      </c>
    </row>
    <row r="22" spans="1:19" x14ac:dyDescent="0.25">
      <c r="A22" s="1">
        <v>20</v>
      </c>
      <c r="B22" s="1">
        <v>3405</v>
      </c>
      <c r="C22">
        <v>0</v>
      </c>
      <c r="D22">
        <v>0</v>
      </c>
      <c r="E22">
        <v>0</v>
      </c>
      <c r="K22">
        <v>1</v>
      </c>
      <c r="L22">
        <v>2</v>
      </c>
      <c r="M22">
        <v>2</v>
      </c>
      <c r="O22">
        <f>SUM(C22:N22)</f>
        <v>5</v>
      </c>
      <c r="P22">
        <f t="shared" si="3"/>
        <v>1.4684287812041115E-3</v>
      </c>
      <c r="Q22">
        <f t="shared" si="2"/>
        <v>2.8853260378524587E-3</v>
      </c>
      <c r="R22">
        <f t="shared" si="2"/>
        <v>0</v>
      </c>
      <c r="S22">
        <f t="shared" si="2"/>
        <v>1.1359664452988466E-3</v>
      </c>
    </row>
    <row r="23" spans="1:19" x14ac:dyDescent="0.25">
      <c r="A23" s="1">
        <v>21</v>
      </c>
      <c r="B23" s="1">
        <v>3465</v>
      </c>
      <c r="C23">
        <v>3</v>
      </c>
      <c r="D23">
        <v>0</v>
      </c>
      <c r="E23">
        <v>0</v>
      </c>
      <c r="F23">
        <v>0</v>
      </c>
      <c r="L23">
        <v>1</v>
      </c>
      <c r="M23">
        <v>2</v>
      </c>
      <c r="O23">
        <f>SUM(C23:N23)</f>
        <v>6</v>
      </c>
      <c r="P23">
        <f t="shared" si="3"/>
        <v>1.7316017316017316E-3</v>
      </c>
      <c r="Q23">
        <f t="shared" si="2"/>
        <v>2.8853260378524587E-3</v>
      </c>
      <c r="R23">
        <f t="shared" si="2"/>
        <v>0</v>
      </c>
      <c r="S23">
        <f t="shared" si="2"/>
        <v>1.1359664452988466E-3</v>
      </c>
    </row>
    <row r="24" spans="1:19" x14ac:dyDescent="0.25">
      <c r="A24" s="1">
        <v>22</v>
      </c>
      <c r="B24" s="1">
        <v>3353</v>
      </c>
      <c r="C24">
        <v>0</v>
      </c>
      <c r="D24">
        <v>0</v>
      </c>
      <c r="E24">
        <v>0</v>
      </c>
      <c r="L24">
        <v>2</v>
      </c>
      <c r="M24">
        <v>0</v>
      </c>
      <c r="O24">
        <f>SUM(C24:N24)</f>
        <v>2</v>
      </c>
      <c r="P24">
        <f t="shared" si="3"/>
        <v>5.9648076349537731E-4</v>
      </c>
      <c r="Q24">
        <f t="shared" si="2"/>
        <v>2.8853260378524587E-3</v>
      </c>
      <c r="R24">
        <f t="shared" si="2"/>
        <v>0</v>
      </c>
      <c r="S24">
        <f t="shared" si="2"/>
        <v>1.1359664452988466E-3</v>
      </c>
    </row>
    <row r="25" spans="1:19" x14ac:dyDescent="0.25">
      <c r="A25" s="1">
        <v>23</v>
      </c>
      <c r="B25" s="1">
        <v>3278</v>
      </c>
      <c r="C25">
        <v>1</v>
      </c>
      <c r="D25">
        <v>0</v>
      </c>
      <c r="E25">
        <v>0</v>
      </c>
      <c r="L25">
        <v>1</v>
      </c>
      <c r="M25">
        <v>2</v>
      </c>
      <c r="O25">
        <f>SUM(C25:N25)</f>
        <v>4</v>
      </c>
      <c r="P25">
        <f t="shared" si="3"/>
        <v>1.2202562538133007E-3</v>
      </c>
      <c r="Q25">
        <f t="shared" si="2"/>
        <v>2.8853260378524587E-3</v>
      </c>
      <c r="R25">
        <f t="shared" si="2"/>
        <v>0</v>
      </c>
      <c r="S25">
        <f t="shared" si="2"/>
        <v>1.1359664452988466E-3</v>
      </c>
    </row>
    <row r="26" spans="1:19" x14ac:dyDescent="0.25">
      <c r="A26" s="1">
        <v>24</v>
      </c>
      <c r="B26" s="1">
        <v>3438</v>
      </c>
      <c r="C26">
        <v>0</v>
      </c>
      <c r="D26">
        <v>0</v>
      </c>
      <c r="E26">
        <v>0</v>
      </c>
      <c r="L26">
        <v>1</v>
      </c>
      <c r="M26">
        <v>0</v>
      </c>
      <c r="O26">
        <f>SUM(C26:N26)</f>
        <v>1</v>
      </c>
      <c r="P26">
        <f t="shared" si="3"/>
        <v>2.9086678301337986E-4</v>
      </c>
      <c r="Q26">
        <f t="shared" si="2"/>
        <v>2.8853260378524587E-3</v>
      </c>
      <c r="R26">
        <f t="shared" si="2"/>
        <v>0</v>
      </c>
      <c r="S26">
        <f t="shared" si="2"/>
        <v>1.1359664452988466E-3</v>
      </c>
    </row>
    <row r="27" spans="1:19" x14ac:dyDescent="0.25">
      <c r="A27" t="s">
        <v>35</v>
      </c>
      <c r="B27">
        <f>SUM(B3:B26)</f>
        <v>80108</v>
      </c>
      <c r="C27">
        <f t="shared" ref="C27:G27" si="4">SUM(C3:C26)</f>
        <v>14</v>
      </c>
      <c r="D27">
        <f t="shared" si="4"/>
        <v>2</v>
      </c>
      <c r="E27">
        <f t="shared" si="4"/>
        <v>0</v>
      </c>
      <c r="F27">
        <v>0</v>
      </c>
      <c r="G27">
        <f t="shared" si="4"/>
        <v>0</v>
      </c>
      <c r="H27">
        <f>SUM(H3:H26)</f>
        <v>0</v>
      </c>
      <c r="I27">
        <f>SUM(I3:I26)</f>
        <v>27</v>
      </c>
      <c r="J27">
        <f t="shared" ref="J27" si="5">SUM(J3:J26)</f>
        <v>0</v>
      </c>
      <c r="K27">
        <f t="shared" ref="K27:N27" si="6">SUM(K3:K26)</f>
        <v>3</v>
      </c>
      <c r="L27">
        <f t="shared" si="6"/>
        <v>33</v>
      </c>
      <c r="M27">
        <v>12</v>
      </c>
      <c r="N27">
        <f t="shared" si="6"/>
        <v>0</v>
      </c>
      <c r="O27">
        <f>SUM(C27:N27)</f>
        <v>91</v>
      </c>
    </row>
    <row r="28" spans="1:19" x14ac:dyDescent="0.25">
      <c r="A28" t="s">
        <v>36</v>
      </c>
      <c r="B28">
        <f>SUM(C27:N27)</f>
        <v>91</v>
      </c>
      <c r="F28" t="s">
        <v>49</v>
      </c>
      <c r="G28" t="s">
        <v>50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F1" workbookViewId="0">
      <selection activeCell="H22" sqref="H22"/>
    </sheetView>
  </sheetViews>
  <sheetFormatPr defaultRowHeight="15" x14ac:dyDescent="0.25"/>
  <cols>
    <col min="2" max="2" width="24" customWidth="1"/>
    <col min="3" max="3" width="52.28515625" bestFit="1" customWidth="1"/>
    <col min="4" max="4" width="14" bestFit="1" customWidth="1"/>
    <col min="5" max="5" width="18.85546875" bestFit="1" customWidth="1"/>
    <col min="6" max="6" width="43.7109375" bestFit="1" customWidth="1"/>
    <col min="7" max="7" width="19.85546875" bestFit="1" customWidth="1"/>
    <col min="8" max="8" width="13.42578125" bestFit="1" customWidth="1"/>
  </cols>
  <sheetData>
    <row r="1" spans="1:9" x14ac:dyDescent="0.25">
      <c r="A1" t="s">
        <v>16</v>
      </c>
    </row>
    <row r="2" spans="1:9" x14ac:dyDescent="0.25">
      <c r="A2">
        <v>1</v>
      </c>
      <c r="B2" t="s">
        <v>17</v>
      </c>
      <c r="C2" t="s">
        <v>24</v>
      </c>
      <c r="D2" t="s">
        <v>26</v>
      </c>
      <c r="E2" t="s">
        <v>27</v>
      </c>
      <c r="F2" t="s">
        <v>28</v>
      </c>
      <c r="G2" t="s">
        <v>31</v>
      </c>
      <c r="H2" t="s">
        <v>32</v>
      </c>
      <c r="I2" t="s">
        <v>34</v>
      </c>
    </row>
    <row r="3" spans="1:9" x14ac:dyDescent="0.25">
      <c r="A3">
        <v>2</v>
      </c>
    </row>
    <row r="4" spans="1:9" x14ac:dyDescent="0.25">
      <c r="A4">
        <v>3</v>
      </c>
      <c r="B4" t="s">
        <v>27</v>
      </c>
    </row>
    <row r="5" spans="1:9" x14ac:dyDescent="0.25">
      <c r="A5">
        <v>4</v>
      </c>
    </row>
    <row r="6" spans="1:9" x14ac:dyDescent="0.25">
      <c r="A6">
        <v>5</v>
      </c>
      <c r="B6" t="s">
        <v>18</v>
      </c>
      <c r="C6" t="s">
        <v>19</v>
      </c>
    </row>
    <row r="7" spans="1:9" x14ac:dyDescent="0.25">
      <c r="A7">
        <v>6</v>
      </c>
      <c r="B7" t="s">
        <v>27</v>
      </c>
    </row>
    <row r="8" spans="1:9" x14ac:dyDescent="0.25">
      <c r="A8">
        <v>7</v>
      </c>
      <c r="B8" t="s">
        <v>29</v>
      </c>
    </row>
    <row r="9" spans="1:9" x14ac:dyDescent="0.25">
      <c r="A9">
        <v>8</v>
      </c>
    </row>
    <row r="10" spans="1:9" x14ac:dyDescent="0.25">
      <c r="A10">
        <v>9</v>
      </c>
      <c r="B10" t="s">
        <v>20</v>
      </c>
      <c r="C10" t="s">
        <v>27</v>
      </c>
    </row>
    <row r="11" spans="1:9" x14ac:dyDescent="0.25">
      <c r="A11">
        <v>10</v>
      </c>
      <c r="B11" t="s">
        <v>27</v>
      </c>
      <c r="C11" t="s">
        <v>25</v>
      </c>
    </row>
    <row r="12" spans="1:9" x14ac:dyDescent="0.25">
      <c r="A12">
        <v>11</v>
      </c>
    </row>
    <row r="13" spans="1:9" x14ac:dyDescent="0.25">
      <c r="A13">
        <v>12</v>
      </c>
    </row>
    <row r="14" spans="1:9" x14ac:dyDescent="0.25">
      <c r="A14">
        <v>13</v>
      </c>
      <c r="B14" t="s">
        <v>21</v>
      </c>
    </row>
    <row r="15" spans="1:9" x14ac:dyDescent="0.25">
      <c r="A15">
        <v>14</v>
      </c>
    </row>
    <row r="16" spans="1:9" x14ac:dyDescent="0.25">
      <c r="A16">
        <v>15</v>
      </c>
      <c r="B16" t="s">
        <v>30</v>
      </c>
    </row>
    <row r="17" spans="1:3" x14ac:dyDescent="0.25">
      <c r="A17">
        <v>16</v>
      </c>
    </row>
    <row r="18" spans="1:3" x14ac:dyDescent="0.25">
      <c r="A18">
        <v>17</v>
      </c>
      <c r="B18" t="s">
        <v>22</v>
      </c>
    </row>
    <row r="19" spans="1:3" x14ac:dyDescent="0.25">
      <c r="A19">
        <v>18</v>
      </c>
    </row>
    <row r="20" spans="1:3" x14ac:dyDescent="0.25">
      <c r="A20">
        <v>19</v>
      </c>
      <c r="B20" t="s">
        <v>33</v>
      </c>
    </row>
    <row r="21" spans="1:3" x14ac:dyDescent="0.25">
      <c r="A21">
        <v>20</v>
      </c>
      <c r="B21" t="s">
        <v>27</v>
      </c>
    </row>
    <row r="22" spans="1:3" x14ac:dyDescent="0.25">
      <c r="A22">
        <v>21</v>
      </c>
      <c r="B22" t="s">
        <v>23</v>
      </c>
      <c r="C22" t="s">
        <v>29</v>
      </c>
    </row>
    <row r="23" spans="1:3" x14ac:dyDescent="0.25">
      <c r="A23">
        <v>22</v>
      </c>
    </row>
    <row r="24" spans="1:3" x14ac:dyDescent="0.25">
      <c r="A24">
        <v>23</v>
      </c>
    </row>
    <row r="25" spans="1:3" x14ac:dyDescent="0.25">
      <c r="A25">
        <v>24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1 coleta</vt:lpstr>
      <vt:lpstr>coleta 2</vt:lpstr>
      <vt:lpstr>DIARIO DE BORDO inicio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Flavio</dc:creator>
  <cp:lastModifiedBy>Paula Flavio</cp:lastModifiedBy>
  <dcterms:created xsi:type="dcterms:W3CDTF">2017-06-07T02:44:59Z</dcterms:created>
  <dcterms:modified xsi:type="dcterms:W3CDTF">2017-06-07T20:39:32Z</dcterms:modified>
</cp:coreProperties>
</file>